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240" windowHeight="8190" tabRatio="932" activeTab="1"/>
  </bookViews>
  <sheets>
    <sheet name="biểu số 1" sheetId="1" r:id="rId1"/>
    <sheet name="BIẾU SỐ 2 " sheetId="2" r:id="rId2"/>
    <sheet name="biểu số 3 " sheetId="3" r:id="rId3"/>
    <sheet name="biểu số 4" sheetId="4" r:id="rId4"/>
    <sheet name="biểu số 5" sheetId="5" r:id="rId5"/>
    <sheet name="biểu số 6" sheetId="6" r:id="rId6"/>
    <sheet name="Biểu số 7 " sheetId="7" r:id="rId7"/>
    <sheet name="biểu số 7A " sheetId="8" r:id="rId8"/>
    <sheet name="biểu số 7B" sheetId="9" r:id="rId9"/>
    <sheet name="Biểu số 8" sheetId="10" r:id="rId10"/>
    <sheet name="biểu số 9" sheetId="11" r:id="rId11"/>
    <sheet name="biểu số 10" sheetId="12" r:id="rId12"/>
  </sheets>
  <definedNames>
    <definedName name="_xlnm.Print_Titles" localSheetId="11">'biểu số 10'!$7:$9</definedName>
    <definedName name="_xlnm.Print_Titles" localSheetId="7">'biểu số 7A '!$6:$8</definedName>
    <definedName name="_xlnm.Print_Titles" localSheetId="9">'Biểu số 8'!$7:$9</definedName>
  </definedNames>
  <calcPr fullCalcOnLoad="1"/>
</workbook>
</file>

<file path=xl/sharedStrings.xml><?xml version="1.0" encoding="utf-8"?>
<sst xmlns="http://schemas.openxmlformats.org/spreadsheetml/2006/main" count="843" uniqueCount="426">
  <si>
    <t>TT</t>
  </si>
  <si>
    <t>Tên Trường</t>
  </si>
  <si>
    <t>Hạng trường</t>
  </si>
  <si>
    <t>Tsố</t>
  </si>
  <si>
    <t>I</t>
  </si>
  <si>
    <t>II</t>
  </si>
  <si>
    <t>T.số</t>
  </si>
  <si>
    <t>CBQL</t>
  </si>
  <si>
    <t>HT</t>
  </si>
  <si>
    <t>HP</t>
  </si>
  <si>
    <t>HC
YT</t>
  </si>
  <si>
    <t>Ghi chú</t>
  </si>
  <si>
    <t>Kế
 toán</t>
  </si>
  <si>
    <t>Kế 
toán</t>
  </si>
  <si>
    <t>Ghi 
chú</t>
  </si>
  <si>
    <t>III</t>
  </si>
  <si>
    <t>Trường
chuẩn
QG</t>
  </si>
  <si>
    <t>Số học
sinh</t>
  </si>
  <si>
    <t>B.quân
hs/lớp</t>
  </si>
  <si>
    <t>CB
QL</t>
  </si>
  <si>
    <t>KT
VT</t>
  </si>
  <si>
    <t>TV
TB</t>
  </si>
  <si>
    <t>YT
TQ</t>
  </si>
  <si>
    <t>Đ
đội</t>
  </si>
  <si>
    <t>Giáo viên</t>
  </si>
  <si>
    <t>VH</t>
  </si>
  <si>
    <t>Nhạc</t>
  </si>
  <si>
    <t>Họa</t>
  </si>
  <si>
    <t>T.dục</t>
  </si>
  <si>
    <t>NN</t>
  </si>
  <si>
    <t>V.
thư</t>
  </si>
  <si>
    <t>T.bi
t.ngh</t>
  </si>
  <si>
    <t>Y
tế</t>
  </si>
  <si>
    <t>Văn</t>
  </si>
  <si>
    <t>Toán</t>
  </si>
  <si>
    <t>Lý</t>
  </si>
  <si>
    <t>Hóa</t>
  </si>
  <si>
    <t>Sinh</t>
  </si>
  <si>
    <t>Sử</t>
  </si>
  <si>
    <t>Địa</t>
  </si>
  <si>
    <t>TD</t>
  </si>
  <si>
    <t>CD</t>
  </si>
  <si>
    <t>CN</t>
  </si>
  <si>
    <t>họa</t>
  </si>
  <si>
    <t>Tin</t>
  </si>
  <si>
    <t>Số 
lớp</t>
  </si>
  <si>
    <t>GV
VH</t>
  </si>
  <si>
    <t>GV
NN</t>
  </si>
  <si>
    <t>GV dạy
nghề</t>
  </si>
  <si>
    <t>STT</t>
  </si>
  <si>
    <t>Tên đơn vị</t>
  </si>
  <si>
    <t>Cán
bộ
QL</t>
  </si>
  <si>
    <t>Hành 
chính</t>
  </si>
  <si>
    <t>Giáo
viên</t>
  </si>
  <si>
    <t>Chia ra</t>
  </si>
  <si>
    <t>Hành
chính
văn
phòng</t>
  </si>
  <si>
    <t>Trong đó</t>
  </si>
  <si>
    <t>V.thư
T.quỹ</t>
  </si>
  <si>
    <t>Y tế</t>
  </si>
  <si>
    <t>TB-
TN</t>
  </si>
  <si>
    <t>Trong đó, số lượng, cơ cấu giáo viên giảng dạy trong năm học</t>
  </si>
  <si>
    <t>Ngữ
văn</t>
  </si>
  <si>
    <t>Vật
lý</t>
  </si>
  <si>
    <t>Sinh
học</t>
  </si>
  <si>
    <t>Lịch
sử</t>
  </si>
  <si>
    <t>Anh</t>
  </si>
  <si>
    <t>Công
nghệ</t>
  </si>
  <si>
    <t>GD
CD</t>
  </si>
  <si>
    <t>Thư 
viện</t>
  </si>
  <si>
    <t>(CÁC TRƯỜNG CHUYÊN NGHIỆP DẠY NGHỀ VÀ PHỤC HỒI CHỨC NĂNG)</t>
  </si>
  <si>
    <t>HC
PV</t>
  </si>
  <si>
    <t>Chuyên môn</t>
  </si>
  <si>
    <t>GV/HLV</t>
  </si>
  <si>
    <t>Đơn vị</t>
  </si>
  <si>
    <t>CĐ-
TH</t>
  </si>
  <si>
    <t>Tổng</t>
  </si>
  <si>
    <t>BS</t>
  </si>
  <si>
    <t>DS
ĐH</t>
  </si>
  <si>
    <t>ĐH #</t>
  </si>
  <si>
    <t>Hộ
lý</t>
  </si>
  <si>
    <t>Ghi
chú</t>
  </si>
  <si>
    <t>Tổng số</t>
  </si>
  <si>
    <t>Bác sĩ</t>
  </si>
  <si>
    <t>Dược 
sĩ</t>
  </si>
  <si>
    <t>Y sĩ</t>
  </si>
  <si>
    <t>Điều 
dưỡng
TH</t>
  </si>
  <si>
    <t>Nữ
hộ sinh
TH</t>
  </si>
  <si>
    <t>Y sỹ
YHCT</t>
  </si>
  <si>
    <t>Ghi
 chú</t>
  </si>
  <si>
    <t>Thạc
 sỹ</t>
  </si>
  <si>
    <t>Đại 
học</t>
  </si>
  <si>
    <t>Cao
Đẳng</t>
  </si>
  <si>
    <t>Sơ
cấp</t>
  </si>
  <si>
    <t>Trung 
học</t>
  </si>
  <si>
    <t>CN
KT</t>
  </si>
  <si>
    <t>Các trường THPT</t>
  </si>
  <si>
    <t>Trường chuyên nghiệp-dạy nghề</t>
  </si>
  <si>
    <t>Trường phục hồi chức năng</t>
  </si>
  <si>
    <t>Đơn vị có giường bệnh</t>
  </si>
  <si>
    <t>Đơn vị không có giường bệnh</t>
  </si>
  <si>
    <t>TT Dân số-KHHGĐ</t>
  </si>
  <si>
    <t>Khu vực có giường bệnh</t>
  </si>
  <si>
    <t>Khu vực không có GB</t>
  </si>
  <si>
    <t>Số 
học
sinh</t>
  </si>
  <si>
    <t>Bình
quân
hs/lớp</t>
  </si>
  <si>
    <t>Đoàn
đội</t>
  </si>
  <si>
    <t>Giường
bệnh
2015</t>
  </si>
  <si>
    <t>ĐH#</t>
  </si>
  <si>
    <t>GD
QP</t>
  </si>
  <si>
    <t>Tên trường</t>
  </si>
  <si>
    <t>Phụ lục số 4</t>
  </si>
  <si>
    <t>Phụ lục số 5</t>
  </si>
  <si>
    <t>Hạng 
trường</t>
  </si>
  <si>
    <t>Phụ lục số 6</t>
  </si>
  <si>
    <t>Hành chính phục vụ</t>
  </si>
  <si>
    <t>Phụ lục số 7</t>
  </si>
  <si>
    <t>Phụ lục số 7A</t>
  </si>
  <si>
    <t>A</t>
  </si>
  <si>
    <t>B</t>
  </si>
  <si>
    <t>C</t>
  </si>
  <si>
    <t>KTV</t>
  </si>
  <si>
    <t>Phụ lục số 10</t>
  </si>
  <si>
    <t>Phụ lục số 9</t>
  </si>
  <si>
    <t>Phụ lục số 8</t>
  </si>
  <si>
    <t>Tổng cộng (A+B+C)</t>
  </si>
  <si>
    <t>KẾ HOẠCH GIAO SỐ LƯỢNG NGƯỜI LÀM VIỆC TRONG CÁC TRƯỜNG TIỂU HỌC</t>
  </si>
  <si>
    <t>KẾ HOẠCH GIAO SỐ LƯỢNG  NGƯỜI LÀM VIỆC TRONG CÁC TRƯỜNG MẦM NON</t>
  </si>
  <si>
    <t>KẾ HOẠCH GIAO SỐ LƯỢNG NGƯỜI LÀM VIỆC TRONG CÁC TRƯỜNG THCS</t>
  </si>
  <si>
    <t xml:space="preserve">KẾ HOẠCH GIAO SỐ LƯỢNG NGƯỜI LÀM VIỆC </t>
  </si>
  <si>
    <t>KẾ HOẠCH GIAO SỐ LƯỢNG NGƯỜI LÀM VIỆC CÁC ĐƠN VỊ Y TẾ CƠ SỞ</t>
  </si>
  <si>
    <t xml:space="preserve">KẾ HOẠCH GIAO SỐ LƯỢNG NGƯỜI LÀM VIỆC ĐƯỢC HỖ TRỢ BẰNG KINH PHÍ HOẠT ĐỘNG </t>
  </si>
  <si>
    <t>Thành phố Hưng Yên</t>
  </si>
  <si>
    <t>Tiên Lữ</t>
  </si>
  <si>
    <t>Phù Cừ</t>
  </si>
  <si>
    <t xml:space="preserve">Ân Thi </t>
  </si>
  <si>
    <t xml:space="preserve">Kim Động </t>
  </si>
  <si>
    <t>Khoái Châu</t>
  </si>
  <si>
    <t>Văn Giang</t>
  </si>
  <si>
    <t>Văn Lâm</t>
  </si>
  <si>
    <t xml:space="preserve">Mỹ Hào </t>
  </si>
  <si>
    <t>Yên Mỹ</t>
  </si>
  <si>
    <t>Tổng cộng</t>
  </si>
  <si>
    <t>TP Hưng Yên</t>
  </si>
  <si>
    <t>Đài truyền thanh</t>
  </si>
  <si>
    <t>Bảo vệ môi trường</t>
  </si>
  <si>
    <t>Đội trật tư đô thị</t>
  </si>
  <si>
    <t>Liên minh các hợp tác xã</t>
  </si>
  <si>
    <t>Hội nhà báo</t>
  </si>
  <si>
    <t>a</t>
  </si>
  <si>
    <t>b</t>
  </si>
  <si>
    <t>Tỉnh</t>
  </si>
  <si>
    <t>c</t>
  </si>
  <si>
    <t>d</t>
  </si>
  <si>
    <t>đ</t>
  </si>
  <si>
    <t>e</t>
  </si>
  <si>
    <t>g</t>
  </si>
  <si>
    <t>h</t>
  </si>
  <si>
    <t>i</t>
  </si>
  <si>
    <t>k</t>
  </si>
  <si>
    <t>l</t>
  </si>
  <si>
    <t>Hội Đông y tỉnh</t>
  </si>
  <si>
    <t>Hội Người mù</t>
  </si>
  <si>
    <t>Hội khuyến học tỉnh</t>
  </si>
  <si>
    <t>Cán bộ QL</t>
  </si>
  <si>
    <t>Tổng Số lớp
hiện
tại</t>
  </si>
  <si>
    <t>Tổng chỉ tiêu số lượng người làm việc được giao</t>
  </si>
  <si>
    <t>Tổng chỉ tiêu số lượng người làm việc</t>
  </si>
  <si>
    <t>Điện</t>
  </si>
  <si>
    <t>KTCN</t>
  </si>
  <si>
    <t>KTNN</t>
  </si>
  <si>
    <t>May</t>
  </si>
  <si>
    <t>Sở Văn hóa, Thể thao và Du lịch</t>
  </si>
  <si>
    <t>Thư viện tỉnh</t>
  </si>
  <si>
    <t>Bảo tàng tỉnh</t>
  </si>
  <si>
    <t>Các huyện, thành phố</t>
  </si>
  <si>
    <t>Trường Cao đẳng sư phạm Hưng Yên</t>
  </si>
  <si>
    <t>Trường CĐ Y tế</t>
  </si>
  <si>
    <t>Trường CĐ Kinh tế -Kỹ thuật Tô Hiệu</t>
  </si>
  <si>
    <t>Trường Trung cấp văn hóa NT&amp;DL</t>
  </si>
  <si>
    <t>Trường Trung cấp nghề Hưng Yên</t>
  </si>
  <si>
    <t>Bệnh viện Sản - Nhi</t>
  </si>
  <si>
    <t>Trung tâm HIV/AIDS</t>
  </si>
  <si>
    <t>Viện Điều dưỡng</t>
  </si>
  <si>
    <t>Kim Động</t>
  </si>
  <si>
    <t xml:space="preserve"> Khoái Châu</t>
  </si>
  <si>
    <t>Mỹ Hào</t>
  </si>
  <si>
    <t xml:space="preserve"> Ân Thi</t>
  </si>
  <si>
    <t>Huyện Phù Cừ</t>
  </si>
  <si>
    <t>Huyện Tiên Lữ</t>
  </si>
  <si>
    <t>Huyện Kim Động</t>
  </si>
  <si>
    <t>Huyện Ân Thi</t>
  </si>
  <si>
    <t>Huyện Khoái Châu</t>
  </si>
  <si>
    <t>Huyện Văn Giang</t>
  </si>
  <si>
    <t>Huyện Yên Mỹ</t>
  </si>
  <si>
    <t>Huyện Mỹ Hào</t>
  </si>
  <si>
    <t>Huyện Văn Lâm</t>
  </si>
  <si>
    <t>Trung tâm Tin học - Công báo</t>
  </si>
  <si>
    <t>Sở Nội vụ</t>
  </si>
  <si>
    <t>Sở Kế hoạch và Đầu tư</t>
  </si>
  <si>
    <t>Sở Khoa học và Công nghệ</t>
  </si>
  <si>
    <t>Sở Tư pháp</t>
  </si>
  <si>
    <t>Sở Công thương</t>
  </si>
  <si>
    <t>Các trạm thú y (10 trạm)</t>
  </si>
  <si>
    <t>Sở Tài nguyên và Môi trường</t>
  </si>
  <si>
    <t>Sở Giao thông vận tải</t>
  </si>
  <si>
    <t>Sở Xây dựng</t>
  </si>
  <si>
    <t>Sở Thông tin và Truyền thông</t>
  </si>
  <si>
    <t>Trung tâm hội nghị tỉnh</t>
  </si>
  <si>
    <t>Trung tâm giới thiệu việc làm</t>
  </si>
  <si>
    <t xml:space="preserve">Trung tâm bảo trợ xã hội </t>
  </si>
  <si>
    <t>Qũy bảo trì đường bộ</t>
  </si>
  <si>
    <t>DS-ĐH</t>
  </si>
  <si>
    <t>HL
SH</t>
  </si>
  <si>
    <t>Phụ lục số 1</t>
  </si>
  <si>
    <t>Địa
lý</t>
  </si>
  <si>
    <t>6.1</t>
  </si>
  <si>
    <t>6.2</t>
  </si>
  <si>
    <t>Tuyến huyện, thành phố</t>
  </si>
  <si>
    <t>Tuyến tỉnh</t>
  </si>
  <si>
    <t>Hội có tính chất đặc thù</t>
  </si>
  <si>
    <t>Tổng số
nhóm lớp</t>
  </si>
  <si>
    <t>Số người nghỉ hưu năm 2015</t>
  </si>
  <si>
    <t>Trường 19/5, Sở GD&amp;ĐT</t>
  </si>
  <si>
    <t>Tổng cộng:</t>
  </si>
  <si>
    <t>Stt</t>
  </si>
  <si>
    <t xml:space="preserve">Huyện Ân Thi </t>
  </si>
  <si>
    <t xml:space="preserve">Huyện Kim Động </t>
  </si>
  <si>
    <t xml:space="preserve">Huyện Mỹ Hào </t>
  </si>
  <si>
    <t>HC, VT-
TQ, YT</t>
  </si>
  <si>
    <t>THPT Chuyên Hưng Yên</t>
  </si>
  <si>
    <t>THPT Hưng Yên</t>
  </si>
  <si>
    <t>THPT Tiên Lữ</t>
  </si>
  <si>
    <t>THPT Hoàng Hoa Thám</t>
  </si>
  <si>
    <t>THPT Trần Hưng Đạo</t>
  </si>
  <si>
    <t>THPT Phù Cừ</t>
  </si>
  <si>
    <t>THPT Nam Phù Cừ</t>
  </si>
  <si>
    <t>THPT Ân Thi</t>
  </si>
  <si>
    <t>THPT Nguyễn Trung Ngạn</t>
  </si>
  <si>
    <t>THPT Phạm Ngũ Lão</t>
  </si>
  <si>
    <t>THPT Yên Mỹ</t>
  </si>
  <si>
    <t>THPT Minh Châu</t>
  </si>
  <si>
    <t>THPT Triệu Quang Phục</t>
  </si>
  <si>
    <t>THPT Mỹ Hào</t>
  </si>
  <si>
    <t>THPT Nguyễn ThiệnThuật</t>
  </si>
  <si>
    <t>THPT Văn Lâm</t>
  </si>
  <si>
    <t>THPT Trưng Vương</t>
  </si>
  <si>
    <t>THPT Văn Giang</t>
  </si>
  <si>
    <t>THPT Dương Quảng Hàm</t>
  </si>
  <si>
    <t>THPT Khoái Châu</t>
  </si>
  <si>
    <t>THPT Nam Khoái Châu</t>
  </si>
  <si>
    <t>THPT Nguyễn Siêu</t>
  </si>
  <si>
    <t>THPT Trần Quang Khải</t>
  </si>
  <si>
    <t>THPT Đức Hợp</t>
  </si>
  <si>
    <t>THPT Nghĩa Dân</t>
  </si>
  <si>
    <t>THPT Kim Động</t>
  </si>
  <si>
    <t>Trạm Y tế xã</t>
  </si>
  <si>
    <t>TỈNH HƯNG YÊN</t>
  </si>
  <si>
    <t>TRONG CÁC ĐƠN VỊ SỰ NGHIỆP THUỘC SỞ GIÁO DỤC VÀ ĐÀO TẠO NĂM HỌC 2016-2017</t>
  </si>
  <si>
    <t>Kế hoạch năm học 2016-2017</t>
  </si>
  <si>
    <t>Kế hoạch giao năm học 2016-2017</t>
  </si>
  <si>
    <t>Số người làm việc giao năm học 2015-2016</t>
  </si>
  <si>
    <t xml:space="preserve"> </t>
  </si>
  <si>
    <t>Có mặt đến tháng 9/2016</t>
  </si>
  <si>
    <t>Số giao năm 2016</t>
  </si>
  <si>
    <t>Số có mặt đến tháng 9/2016</t>
  </si>
  <si>
    <t>Kế hoạch năm 2017</t>
  </si>
  <si>
    <t>Trung tâm công nghệ thông tin
 tài nguyên và môi trường</t>
  </si>
  <si>
    <t>Văn phòng đăng ký đất đai</t>
  </si>
  <si>
    <t>Số lượng người làm việc giao năm 2016</t>
  </si>
  <si>
    <t>Kế hoạch giao năm 2017</t>
  </si>
  <si>
    <t xml:space="preserve">   </t>
  </si>
  <si>
    <t xml:space="preserve">                                                                                                                                                                 </t>
  </si>
  <si>
    <t>Số người làm việc 
giao
2016</t>
  </si>
  <si>
    <t>Có mặt
9/2016</t>
  </si>
  <si>
    <t xml:space="preserve">      </t>
  </si>
  <si>
    <t xml:space="preserve">                                                                  </t>
  </si>
  <si>
    <t xml:space="preserve">Số người làm việc có mặt 9/2016                                                  </t>
  </si>
  <si>
    <t>Giảm 1 toán</t>
  </si>
  <si>
    <t>Giảm 1 văn</t>
  </si>
  <si>
    <t>Giảm 1 người</t>
  </si>
  <si>
    <t>Giảm 3 người</t>
  </si>
  <si>
    <t>Giảm 4 người</t>
  </si>
  <si>
    <t>Giảm 2 người</t>
  </si>
  <si>
    <t>VÀ SỰ NGHIỆP MÔI TRƯỜNG CÁC HUYỆN NĂM 2017</t>
  </si>
  <si>
    <t>KẾ HOẠCH GIAO SỐ LƯỢNG NGƯỜI LÀM VIỆC TRONG SỰ NGHIỆP KHÁC NĂM 2017</t>
  </si>
  <si>
    <t>CHO CÁC HỘI NĂM 2017</t>
  </si>
  <si>
    <t>NĂM HỌC 2016-2017</t>
  </si>
  <si>
    <t>TRONG CÁC ĐƠN VỊ SỰ NGHIỆP GIÁO DỤC - ĐÀO TẠO CHUYÊN NGHIỆP VÀ CHUYÊN BIỆT NĂM 2017</t>
  </si>
  <si>
    <t>Biên
chế giao 
năm 2016</t>
  </si>
  <si>
    <t>Có mặt
 9/2016</t>
  </si>
  <si>
    <t>Kế toán</t>
  </si>
  <si>
    <t>Giảm 9 người</t>
  </si>
  <si>
    <t>Giảm 10 người</t>
  </si>
  <si>
    <t>Giảm 5 người</t>
  </si>
  <si>
    <t>Giảm 6 người</t>
  </si>
  <si>
    <t>Giảm 57 người</t>
  </si>
  <si>
    <t>Năm học 2015-2016</t>
  </si>
  <si>
    <t>Số có
mặt đến
9/2016</t>
  </si>
  <si>
    <t>Giảm 1</t>
  </si>
  <si>
    <t>Sở Nông nghiệp và PT nông thôn</t>
  </si>
  <si>
    <t>Giảm 2 
(Toán, địa)</t>
  </si>
  <si>
    <t>Giảm 33
 người</t>
  </si>
  <si>
    <t xml:space="preserve">Giảm 12 người </t>
  </si>
  <si>
    <t>Giảm 02 người</t>
  </si>
  <si>
    <t>giảm 01 người</t>
  </si>
  <si>
    <t>tăng 4 người</t>
  </si>
  <si>
    <t>Tăng 01 người</t>
  </si>
  <si>
    <t>KẾ HOẠCH GIAO SỐ LƯỢNG NGƯỜI LÀM VIỆC TRONG CÁC TRUNG TÂM</t>
  </si>
  <si>
    <t>Trung tâm GDTX tỉnh</t>
  </si>
  <si>
    <t>Trung tâm GDTX Phố Nối</t>
  </si>
  <si>
    <t>Số người được giao năm học 2015-2016</t>
  </si>
  <si>
    <t>GV 
dạy 
nghề</t>
  </si>
  <si>
    <t>Kế
toán</t>
  </si>
  <si>
    <t>HC,
VT,
TQ,
YT</t>
  </si>
  <si>
    <t>Số HS</t>
  </si>
  <si>
    <t>Số người có mặt đến 9/2016</t>
  </si>
  <si>
    <t xml:space="preserve">Trung tâm Giáo dục nghề nghiệp- giáo dục thường xuyên
</t>
  </si>
  <si>
    <t>Hạng
Trung tâm</t>
  </si>
  <si>
    <t>TV.HN</t>
  </si>
  <si>
    <t>GIÁO DỤC NGHỀ NGHIỆP - GIÁO DỤC THƯỜNG XUYÊN NĂM HỌC 2016-2017</t>
  </si>
  <si>
    <t>KCCT</t>
  </si>
  <si>
    <t>Điện tử</t>
  </si>
  <si>
    <t xml:space="preserve">Các Trung tâm Giáo
dục thường xuyên tỉnh </t>
  </si>
  <si>
    <t>Trung tâm giống nông nghiệp</t>
  </si>
  <si>
    <t>Tăng do thành 
lập mới</t>
  </si>
  <si>
    <t>Giảm 2</t>
  </si>
  <si>
    <t xml:space="preserve">Giảm 1 </t>
  </si>
  <si>
    <t>Kế
hoạch
năm
2017</t>
  </si>
  <si>
    <t>Giao
 năm 2016</t>
  </si>
  <si>
    <t>tăng 13 người</t>
  </si>
  <si>
    <t>KẾ HOẠCH GIAO SỐ LƯỢNG NGƯỜI LÀM VIỆC TRONG SỰ NGHIỆP Y TẾ 2017</t>
  </si>
  <si>
    <t>Tên huyện, thành phố</t>
  </si>
  <si>
    <t>cũ</t>
  </si>
  <si>
    <t>thêm</t>
  </si>
  <si>
    <t>Giảm 2 GV</t>
  </si>
  <si>
    <t>Giảm 34
 người</t>
  </si>
  <si>
    <t>cân đối</t>
  </si>
  <si>
    <t>Giảm 1
Ngoại ngữ</t>
  </si>
  <si>
    <t>Giảm 1 sinh</t>
  </si>
  <si>
    <t>Số người được giao năm học 2016-2017</t>
  </si>
  <si>
    <t>BC giao năm 2016</t>
  </si>
  <si>
    <t>XÃ, PHƯỜNG, THỊ TRẤN NĂM 2017</t>
  </si>
  <si>
    <t>HỘI ĐỒNG NHÂN DÂN</t>
  </si>
  <si>
    <t>Phụ lục số 2</t>
  </si>
  <si>
    <t>HỘI ĐỒNG NHÂN DÂN
 TỈNH HƯNG YÊN</t>
  </si>
  <si>
    <t>Phụ lục số 3</t>
  </si>
  <si>
    <t>Tăng 1
từ số dự phòng</t>
  </si>
  <si>
    <t>B.quân
HS/Lớp</t>
  </si>
  <si>
    <t>Giường bệnh
2015</t>
  </si>
  <si>
    <t>Bệnh viện đa khoa phố Nối</t>
  </si>
  <si>
    <t>Trung tâm y tế  Phù Cừ</t>
  </si>
  <si>
    <t>Trung tâm y tế Yên Mỹ</t>
  </si>
  <si>
    <t>Trung tâm y tế  Văn Lâm</t>
  </si>
  <si>
    <t>Trung tâm y tế  Mỹ Hào</t>
  </si>
  <si>
    <t>Trung tâm y tế  Ân Thi</t>
  </si>
  <si>
    <t>Trung tâm y tế  Khoái Châu</t>
  </si>
  <si>
    <t>Trung tâm y tế  Văn Giang</t>
  </si>
  <si>
    <t>Trung tâm y tế  Tiên Lữ</t>
  </si>
  <si>
    <t>Trung tâm y tế  Kim Động</t>
  </si>
  <si>
    <t>Trung tâm y tế  TP Hưng Yên</t>
  </si>
  <si>
    <t>Trung tâm chăm sóc sức khỏe sinh sản</t>
  </si>
  <si>
    <t>Trung tâm giám định y khoa</t>
  </si>
  <si>
    <t>Trung tâm truyền thông giáo dục sức khỏe</t>
  </si>
  <si>
    <t>Trung tâm kiểm nghiệm dược phẩm-mỹ phẩm</t>
  </si>
  <si>
    <t>Trung tâm phòng chống HIV/AIDS</t>
  </si>
  <si>
    <t>Trung tâm y tế dự phòng</t>
  </si>
  <si>
    <t>Trung tâm dân số-kế hoạch hóa gia đình huyện, thành phố</t>
  </si>
  <si>
    <t>Phụ lục số 7B</t>
  </si>
  <si>
    <r>
      <t>Ghi chú</t>
    </r>
    <r>
      <rPr>
        <b/>
        <i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Phụ lục này là cơ sở của phụ lục số 7
                </t>
    </r>
  </si>
  <si>
    <r>
      <t xml:space="preserve">Ghi chú: </t>
    </r>
    <r>
      <rPr>
        <i/>
        <sz val="12"/>
        <rFont val="Times New Roman"/>
        <family val="1"/>
      </rPr>
      <t>Phụ lục</t>
    </r>
    <r>
      <rPr>
        <i/>
        <sz val="12"/>
        <rFont val="Times New Roman"/>
        <family val="1"/>
      </rPr>
      <t xml:space="preserve">này là cơ sở của phụ lục số 7
                </t>
    </r>
  </si>
  <si>
    <t>Dân số
31/12/2015
(người)</t>
  </si>
  <si>
    <t>KẾ HOẠCH GIAO SỐ LƯỢNG NGƯỜI LÀM VIỆC TRONG SỰ NGHIỆP VH-TT-DL, PT-TH</t>
  </si>
  <si>
    <t>Trung tâm văn hóa thể dục và thể thao</t>
  </si>
  <si>
    <t>Các đơn vị sự nghiệp được cấp NSNN</t>
  </si>
  <si>
    <t>Văn phòng UBND tỉnh</t>
  </si>
  <si>
    <t>Trung tâm xúc tiến đầu tư và hỗ trợ doanh nghiệp</t>
  </si>
  <si>
    <t>Sở Lao động - Thương binh và xã hội</t>
  </si>
  <si>
    <t>Trung tâm điều dưỡng - tâm thần kinh</t>
  </si>
  <si>
    <t xml:space="preserve">Trung tâm thông tin và thống kê khoa
học và công nghệ </t>
  </si>
  <si>
    <t>Trung tâm khuyến nông</t>
  </si>
  <si>
    <t>Trung tâm nước sinh hoạt và vệ sinh môi trường</t>
  </si>
  <si>
    <t>Các trạm bảo vệ thực vât (11 trạm)</t>
  </si>
  <si>
    <t>Các đội quản lý đê</t>
  </si>
  <si>
    <t>Quỹ bảo vệ môi trường</t>
  </si>
  <si>
    <t>Ban quản lý bến xe, bến thủy</t>
  </si>
  <si>
    <t>Thanh tra chuyên ngành</t>
  </si>
  <si>
    <t>Trung tâm công nghệ thông tin và truyền thông</t>
  </si>
  <si>
    <t xml:space="preserve">Quỹ phát triển đất tỉnh </t>
  </si>
  <si>
    <t>Các đơn vị sự nghiệp có thu (hoặc có thu 1 phần) ngân sách tỉnh hỗ trợ kinh phí hoạt động</t>
  </si>
  <si>
    <t>Trung tâm quan trắc tài nguyên và môi trường</t>
  </si>
  <si>
    <t>Quỹ hỗ trợ phát triển hợp tác xã</t>
  </si>
  <si>
    <t>Hội luật gia tỉnh</t>
  </si>
  <si>
    <t>Hội văn học nghệ thuật</t>
  </si>
  <si>
    <t>Hội chữ thập đỏ</t>
  </si>
  <si>
    <t>Hội khác</t>
  </si>
  <si>
    <t>Liên hiệp các hội khoa học kỹ thuật tỉnh</t>
  </si>
  <si>
    <t>Trung tâm trợ giúp pháp lý</t>
  </si>
  <si>
    <t>Phòng công chứng số 1</t>
  </si>
  <si>
    <t>Trung tâm khuyến công và xúc tiến thương mại</t>
  </si>
  <si>
    <t>Chi cục văn thư- lưu trữ (Trung tâm lưu trữ lịch sử)</t>
  </si>
  <si>
    <t>Trung tâm điều dưỡng chăm sóc
 người có công</t>
  </si>
  <si>
    <t>Trung tâm ứng dụng tiến bộ khoa học và kỹ thuật</t>
  </si>
  <si>
    <t>Sự nghiệp thể dục thể thao</t>
  </si>
  <si>
    <t>Chi nhánh trợ giúp pháp lý tại Mỹ Hào, Khoái Châu và Phù Cừ</t>
  </si>
  <si>
    <t>Trung tâm kỹ thuật tiêu chuẩn đo lường chất lượng</t>
  </si>
  <si>
    <t xml:space="preserve">Giảm 1 GV </t>
  </si>
  <si>
    <t>Giảm 1 HC</t>
  </si>
  <si>
    <t>Giảm 1CBQL, 1GV</t>
  </si>
  <si>
    <t>(Kèm theo Nghị quyết số 89/2016/NQ-HĐND ngày 20/12/2016 của Hội đồng nhân dân tỉnh)</t>
  </si>
  <si>
    <t>gv vh cũ</t>
  </si>
  <si>
    <t>Trường Nghiệp vụ thể dục thể thao</t>
  </si>
  <si>
    <t>Trung tâm Chữa bệnh giáo dục LĐXH</t>
  </si>
  <si>
    <t xml:space="preserve">Trường Phục hồi CN Tiên Lữ </t>
  </si>
  <si>
    <t>Trường Phục hồi CN Khoái Châu</t>
  </si>
  <si>
    <t>Bệnh viện Đa khoa tỉnh</t>
  </si>
  <si>
    <t>Bệnh viện Y học cổ truyền</t>
  </si>
  <si>
    <t>Bệnh viện Lao và bệnh phổi</t>
  </si>
  <si>
    <t>Bệnh viện Mắt</t>
  </si>
  <si>
    <t>Bệnh viện Tâm thần kinh</t>
  </si>
  <si>
    <t>Đài Phát thanh Truyền hình tỉnh</t>
  </si>
  <si>
    <t>Trung tâm Văn hóa tỉnh</t>
  </si>
  <si>
    <t>Nhà hát Chèo</t>
  </si>
  <si>
    <t>Trung tâm Thông tin và xúc tiến du lịch</t>
  </si>
  <si>
    <t>Trung tâm Phát hành phim và chiếu bóng</t>
  </si>
  <si>
    <t>Ban Quản lý di tích</t>
  </si>
  <si>
    <t>Giảm 05 người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</si>
</sst>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0.0000"/>
    <numFmt numFmtId="175" formatCode="0.00000"/>
    <numFmt numFmtId="176" formatCode="_(* #,##0.0_);_(* \(#,##0.0\);_(* &quot;-&quot;??_);_(@_)"/>
    <numFmt numFmtId="177" formatCode="_(* #,##0_);_(* \(#,##0\);_(* &quot;-&quot;??_);_(@_)"/>
    <numFmt numFmtId="178" formatCode="0.00000000"/>
    <numFmt numFmtId="179" formatCode="0.0000000"/>
    <numFmt numFmtId="180" formatCode="0.000000"/>
  </numFmts>
  <fonts count="71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.VnTime"/>
      <family val="2"/>
    </font>
    <font>
      <sz val="10"/>
      <name val="Arial"/>
      <family val="2"/>
    </font>
    <font>
      <u val="single"/>
      <sz val="15"/>
      <color indexed="12"/>
      <name val="Times New Roman"/>
      <family val="1"/>
    </font>
    <font>
      <u val="single"/>
      <sz val="15"/>
      <color indexed="36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Times New Roman"/>
      <family val="1"/>
    </font>
    <font>
      <b/>
      <i/>
      <sz val="8"/>
      <name val="Times New Roman"/>
      <family val="1"/>
    </font>
    <font>
      <i/>
      <u val="single"/>
      <sz val="10"/>
      <name val="Times New Roman"/>
      <family val="1"/>
    </font>
    <font>
      <b/>
      <sz val="6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0" xfId="42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177" fontId="7" fillId="0" borderId="0" xfId="42" applyNumberFormat="1" applyFont="1" applyAlignment="1">
      <alignment vertical="center"/>
    </xf>
    <xf numFmtId="0" fontId="7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42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177" fontId="26" fillId="0" borderId="0" xfId="42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177" fontId="26" fillId="0" borderId="10" xfId="42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0" fillId="0" borderId="10" xfId="42" applyNumberFormat="1" applyFont="1" applyFill="1" applyBorder="1" applyAlignment="1">
      <alignment horizontal="center" vertical="center"/>
    </xf>
    <xf numFmtId="177" fontId="0" fillId="0" borderId="10" xfId="42" applyNumberFormat="1" applyFont="1" applyFill="1" applyBorder="1" applyAlignment="1">
      <alignment horizontal="left" vertical="center"/>
    </xf>
    <xf numFmtId="177" fontId="0" fillId="0" borderId="0" xfId="42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57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177" fontId="0" fillId="0" borderId="0" xfId="0" applyNumberFormat="1" applyFont="1" applyAlignment="1">
      <alignment/>
    </xf>
    <xf numFmtId="177" fontId="7" fillId="0" borderId="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77" fontId="7" fillId="0" borderId="10" xfId="42" applyNumberFormat="1" applyFont="1" applyFill="1" applyBorder="1" applyAlignment="1">
      <alignment horizontal="center" vertical="center"/>
    </xf>
    <xf numFmtId="177" fontId="7" fillId="0" borderId="10" xfId="42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7" fillId="0" borderId="0" xfId="42" applyNumberFormat="1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18" borderId="23" xfId="0" applyFont="1" applyFill="1" applyBorder="1" applyAlignment="1">
      <alignment horizontal="left" vertical="center"/>
    </xf>
    <xf numFmtId="0" fontId="1" fillId="18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HONG KE CHAT LUONG CB,CC,VC NAM 2009 theo Cong van so 900 cua BN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19050</xdr:rowOff>
    </xdr:from>
    <xdr:to>
      <xdr:col>1</xdr:col>
      <xdr:colOff>1085850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695325" y="419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</xdr:row>
      <xdr:rowOff>9525</xdr:rowOff>
    </xdr:from>
    <xdr:to>
      <xdr:col>1</xdr:col>
      <xdr:colOff>1314450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0" y="419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1</xdr:row>
      <xdr:rowOff>19050</xdr:rowOff>
    </xdr:from>
    <xdr:to>
      <xdr:col>1</xdr:col>
      <xdr:colOff>1600200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00150" y="4286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</xdr:row>
      <xdr:rowOff>28575</xdr:rowOff>
    </xdr:from>
    <xdr:to>
      <xdr:col>1</xdr:col>
      <xdr:colOff>1266825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876300" y="4381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38175" y="409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2" name="Line 1"/>
        <xdr:cNvSpPr>
          <a:spLocks/>
        </xdr:cNvSpPr>
      </xdr:nvSpPr>
      <xdr:spPr>
        <a:xfrm>
          <a:off x="638175" y="4095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485775</xdr:rowOff>
    </xdr:from>
    <xdr:to>
      <xdr:col>2</xdr:col>
      <xdr:colOff>238125</xdr:colOff>
      <xdr:row>0</xdr:row>
      <xdr:rowOff>485775</xdr:rowOff>
    </xdr:to>
    <xdr:sp>
      <xdr:nvSpPr>
        <xdr:cNvPr id="1" name="Line 1"/>
        <xdr:cNvSpPr>
          <a:spLocks/>
        </xdr:cNvSpPr>
      </xdr:nvSpPr>
      <xdr:spPr>
        <a:xfrm>
          <a:off x="647700" y="4857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114300</xdr:rowOff>
    </xdr:from>
    <xdr:to>
      <xdr:col>1</xdr:col>
      <xdr:colOff>1171575</xdr:colOff>
      <xdr:row>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57225" y="514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381000</xdr:rowOff>
    </xdr:from>
    <xdr:to>
      <xdr:col>2</xdr:col>
      <xdr:colOff>104775</xdr:colOff>
      <xdr:row>0</xdr:row>
      <xdr:rowOff>381000</xdr:rowOff>
    </xdr:to>
    <xdr:sp>
      <xdr:nvSpPr>
        <xdr:cNvPr id="1" name="Line 1"/>
        <xdr:cNvSpPr>
          <a:spLocks/>
        </xdr:cNvSpPr>
      </xdr:nvSpPr>
      <xdr:spPr>
        <a:xfrm>
          <a:off x="666750" y="3810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</xdr:row>
      <xdr:rowOff>0</xdr:rowOff>
    </xdr:from>
    <xdr:to>
      <xdr:col>1</xdr:col>
      <xdr:colOff>1162050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781050" y="4095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1</xdr:row>
      <xdr:rowOff>76200</xdr:rowOff>
    </xdr:from>
    <xdr:to>
      <xdr:col>2</xdr:col>
      <xdr:colOff>85725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>
          <a:off x="1133475" y="485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0</xdr:rowOff>
    </xdr:from>
    <xdr:to>
      <xdr:col>1</xdr:col>
      <xdr:colOff>1085850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714375" y="4095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9525</xdr:rowOff>
    </xdr:from>
    <xdr:to>
      <xdr:col>1</xdr:col>
      <xdr:colOff>1343025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>
          <a:off x="942975" y="4191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"/>
  <sheetViews>
    <sheetView zoomScale="90" zoomScaleNormal="90" zoomScalePageLayoutView="0" workbookViewId="0" topLeftCell="AI1">
      <selection activeCell="X23" sqref="X23"/>
    </sheetView>
  </sheetViews>
  <sheetFormatPr defaultColWidth="9.33203125" defaultRowHeight="12.75"/>
  <cols>
    <col min="1" max="1" width="5.33203125" style="1" customWidth="1"/>
    <col min="2" max="2" width="24.83203125" style="1" customWidth="1"/>
    <col min="3" max="5" width="6.83203125" style="1" customWidth="1"/>
    <col min="6" max="6" width="7.83203125" style="1" customWidth="1"/>
    <col min="7" max="7" width="8.83203125" style="44" customWidth="1"/>
    <col min="8" max="9" width="6.83203125" style="1" customWidth="1"/>
    <col min="10" max="10" width="8.83203125" style="1" customWidth="1"/>
    <col min="11" max="12" width="6.83203125" style="1" customWidth="1"/>
    <col min="13" max="13" width="8.83203125" style="1" customWidth="1"/>
    <col min="14" max="15" width="6.83203125" style="1" customWidth="1"/>
    <col min="16" max="16" width="8.83203125" style="1" customWidth="1"/>
    <col min="17" max="18" width="6.83203125" style="1" customWidth="1"/>
    <col min="19" max="19" width="8.83203125" style="44" customWidth="1"/>
    <col min="20" max="21" width="6.83203125" style="1" customWidth="1"/>
    <col min="22" max="22" width="8.83203125" style="1" customWidth="1"/>
    <col min="23" max="24" width="6.83203125" style="1" customWidth="1"/>
    <col min="25" max="25" width="29" style="1" customWidth="1"/>
    <col min="26" max="32" width="9.33203125" style="1" customWidth="1"/>
    <col min="33" max="33" width="24.83203125" style="1" customWidth="1"/>
    <col min="34" max="16384" width="9.33203125" style="1" customWidth="1"/>
  </cols>
  <sheetData>
    <row r="1" spans="1:25" s="2" customFormat="1" ht="15.75">
      <c r="A1" s="175" t="s">
        <v>342</v>
      </c>
      <c r="B1" s="176"/>
      <c r="C1" s="176"/>
      <c r="D1" s="23"/>
      <c r="E1" s="23"/>
      <c r="F1" s="23"/>
      <c r="G1" s="43"/>
      <c r="S1" s="43"/>
      <c r="W1" s="173" t="s">
        <v>213</v>
      </c>
      <c r="X1" s="173"/>
      <c r="Y1" s="173"/>
    </row>
    <row r="2" spans="1:19" s="2" customFormat="1" ht="15.75">
      <c r="A2" s="176" t="s">
        <v>256</v>
      </c>
      <c r="B2" s="177"/>
      <c r="C2" s="177"/>
      <c r="D2" s="23"/>
      <c r="E2" s="23"/>
      <c r="F2" s="23"/>
      <c r="G2" s="43"/>
      <c r="S2" s="43"/>
    </row>
    <row r="3" spans="7:19" s="2" customFormat="1" ht="15.75">
      <c r="G3" s="43"/>
      <c r="S3" s="43"/>
    </row>
    <row r="4" spans="1:25" s="49" customFormat="1" ht="18.75">
      <c r="A4" s="178" t="s">
        <v>126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</row>
    <row r="5" spans="1:39" s="56" customFormat="1" ht="18.75">
      <c r="A5" s="174" t="s">
        <v>286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AM5" s="56" t="s">
        <v>336</v>
      </c>
    </row>
    <row r="6" spans="1:40" s="49" customFormat="1" ht="18.75">
      <c r="A6" s="187" t="s">
        <v>408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8" spans="1:36" s="21" customFormat="1" ht="39" customHeight="1">
      <c r="A8" s="184" t="s">
        <v>224</v>
      </c>
      <c r="B8" s="184" t="s">
        <v>331</v>
      </c>
      <c r="C8" s="183" t="s">
        <v>2</v>
      </c>
      <c r="D8" s="183"/>
      <c r="E8" s="183"/>
      <c r="F8" s="179" t="s">
        <v>220</v>
      </c>
      <c r="G8" s="183" t="s">
        <v>260</v>
      </c>
      <c r="H8" s="183"/>
      <c r="I8" s="183"/>
      <c r="J8" s="183"/>
      <c r="K8" s="183"/>
      <c r="L8" s="183"/>
      <c r="M8" s="186" t="s">
        <v>276</v>
      </c>
      <c r="N8" s="183"/>
      <c r="O8" s="183"/>
      <c r="P8" s="183"/>
      <c r="Q8" s="183"/>
      <c r="R8" s="183"/>
      <c r="S8" s="188" t="s">
        <v>259</v>
      </c>
      <c r="T8" s="189"/>
      <c r="U8" s="189"/>
      <c r="V8" s="189"/>
      <c r="W8" s="189"/>
      <c r="X8" s="190"/>
      <c r="Y8" s="179" t="s">
        <v>14</v>
      </c>
      <c r="AC8" s="148">
        <f>418/F23</f>
        <v>0.15492957746478872</v>
      </c>
      <c r="AI8" s="21" t="s">
        <v>333</v>
      </c>
      <c r="AJ8" s="21" t="s">
        <v>332</v>
      </c>
    </row>
    <row r="9" spans="1:27" s="21" customFormat="1" ht="22.5" customHeight="1">
      <c r="A9" s="185"/>
      <c r="B9" s="185"/>
      <c r="C9" s="179" t="s">
        <v>81</v>
      </c>
      <c r="D9" s="184" t="s">
        <v>4</v>
      </c>
      <c r="E9" s="184" t="s">
        <v>5</v>
      </c>
      <c r="F9" s="180"/>
      <c r="G9" s="179" t="s">
        <v>81</v>
      </c>
      <c r="H9" s="183" t="s">
        <v>7</v>
      </c>
      <c r="I9" s="183"/>
      <c r="J9" s="179" t="s">
        <v>53</v>
      </c>
      <c r="K9" s="179" t="s">
        <v>10</v>
      </c>
      <c r="L9" s="179" t="s">
        <v>12</v>
      </c>
      <c r="M9" s="179" t="s">
        <v>81</v>
      </c>
      <c r="N9" s="183" t="s">
        <v>7</v>
      </c>
      <c r="O9" s="183"/>
      <c r="P9" s="179" t="s">
        <v>53</v>
      </c>
      <c r="Q9" s="179" t="s">
        <v>10</v>
      </c>
      <c r="R9" s="179" t="s">
        <v>13</v>
      </c>
      <c r="S9" s="179" t="s">
        <v>81</v>
      </c>
      <c r="T9" s="183" t="s">
        <v>7</v>
      </c>
      <c r="U9" s="183"/>
      <c r="V9" s="179" t="s">
        <v>53</v>
      </c>
      <c r="W9" s="179" t="s">
        <v>10</v>
      </c>
      <c r="X9" s="179" t="s">
        <v>290</v>
      </c>
      <c r="Y9" s="180"/>
      <c r="AA9" s="21" t="s">
        <v>275</v>
      </c>
    </row>
    <row r="10" spans="1:25" s="21" customFormat="1" ht="22.5" customHeight="1">
      <c r="A10" s="182"/>
      <c r="B10" s="182"/>
      <c r="C10" s="181"/>
      <c r="D10" s="182"/>
      <c r="E10" s="182"/>
      <c r="F10" s="181"/>
      <c r="G10" s="181"/>
      <c r="H10" s="16" t="s">
        <v>8</v>
      </c>
      <c r="I10" s="16" t="s">
        <v>9</v>
      </c>
      <c r="J10" s="182"/>
      <c r="K10" s="181"/>
      <c r="L10" s="181"/>
      <c r="M10" s="181"/>
      <c r="N10" s="16" t="s">
        <v>8</v>
      </c>
      <c r="O10" s="16" t="s">
        <v>9</v>
      </c>
      <c r="P10" s="182"/>
      <c r="Q10" s="181"/>
      <c r="R10" s="181"/>
      <c r="S10" s="181"/>
      <c r="T10" s="16" t="s">
        <v>8</v>
      </c>
      <c r="U10" s="16" t="s">
        <v>9</v>
      </c>
      <c r="V10" s="182"/>
      <c r="W10" s="181"/>
      <c r="X10" s="181"/>
      <c r="Y10" s="181"/>
    </row>
    <row r="11" spans="1:25" s="53" customFormat="1" ht="21.75" customHeight="1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  <c r="M11" s="52">
        <v>13</v>
      </c>
      <c r="N11" s="52">
        <v>14</v>
      </c>
      <c r="O11" s="52">
        <v>15</v>
      </c>
      <c r="P11" s="52">
        <v>16</v>
      </c>
      <c r="Q11" s="52">
        <v>17</v>
      </c>
      <c r="R11" s="52">
        <v>18</v>
      </c>
      <c r="S11" s="74">
        <v>19</v>
      </c>
      <c r="T11" s="52">
        <v>20</v>
      </c>
      <c r="U11" s="52">
        <v>21</v>
      </c>
      <c r="V11" s="52">
        <v>22</v>
      </c>
      <c r="W11" s="52">
        <v>23</v>
      </c>
      <c r="X11" s="52">
        <v>24</v>
      </c>
      <c r="Y11" s="52">
        <v>26</v>
      </c>
    </row>
    <row r="12" spans="1:39" s="110" customFormat="1" ht="21.75" customHeight="1">
      <c r="A12" s="38">
        <v>1</v>
      </c>
      <c r="B12" s="72" t="s">
        <v>131</v>
      </c>
      <c r="C12" s="38">
        <f aca="true" t="shared" si="0" ref="C12:C22">D12+E12</f>
        <v>16</v>
      </c>
      <c r="D12" s="72">
        <v>14</v>
      </c>
      <c r="E12" s="72">
        <v>2</v>
      </c>
      <c r="F12" s="38">
        <v>168</v>
      </c>
      <c r="G12" s="72">
        <f aca="true" t="shared" si="1" ref="G12:G22">H12+I12+J12+K12+L12</f>
        <v>299</v>
      </c>
      <c r="H12" s="72">
        <v>16</v>
      </c>
      <c r="I12" s="72">
        <v>34</v>
      </c>
      <c r="J12" s="72">
        <v>232</v>
      </c>
      <c r="K12" s="72">
        <v>16</v>
      </c>
      <c r="L12" s="72">
        <v>1</v>
      </c>
      <c r="M12" s="72">
        <f aca="true" t="shared" si="2" ref="M12:M22">N12+O12+P12+Q12+R12</f>
        <v>301</v>
      </c>
      <c r="N12" s="72">
        <v>15</v>
      </c>
      <c r="O12" s="72">
        <v>34</v>
      </c>
      <c r="P12" s="72">
        <v>236</v>
      </c>
      <c r="Q12" s="72">
        <v>15</v>
      </c>
      <c r="R12" s="72">
        <v>1</v>
      </c>
      <c r="S12" s="72">
        <f aca="true" t="shared" si="3" ref="S12:S22">T12+U12+V12+W12+X12</f>
        <v>320</v>
      </c>
      <c r="T12" s="72">
        <v>16</v>
      </c>
      <c r="U12" s="72">
        <v>34</v>
      </c>
      <c r="V12" s="72">
        <f>AJ12+AI12</f>
        <v>253</v>
      </c>
      <c r="W12" s="72">
        <v>16</v>
      </c>
      <c r="X12" s="140">
        <v>1</v>
      </c>
      <c r="Y12" s="105"/>
      <c r="AH12" s="110">
        <f>$AC$8*F12</f>
        <v>26.028169014084504</v>
      </c>
      <c r="AI12" s="110">
        <v>25</v>
      </c>
      <c r="AJ12" s="72">
        <v>228</v>
      </c>
      <c r="AL12" s="149">
        <f>V12/F12</f>
        <v>1.505952380952381</v>
      </c>
      <c r="AM12" s="110">
        <v>2</v>
      </c>
    </row>
    <row r="13" spans="1:39" s="110" customFormat="1" ht="21.75" customHeight="1">
      <c r="A13" s="38">
        <v>2</v>
      </c>
      <c r="B13" s="72" t="s">
        <v>188</v>
      </c>
      <c r="C13" s="38">
        <f t="shared" si="0"/>
        <v>16</v>
      </c>
      <c r="D13" s="72">
        <v>15</v>
      </c>
      <c r="E13" s="72">
        <v>1</v>
      </c>
      <c r="F13" s="38">
        <v>236</v>
      </c>
      <c r="G13" s="72">
        <f t="shared" si="1"/>
        <v>361</v>
      </c>
      <c r="H13" s="72">
        <v>16</v>
      </c>
      <c r="I13" s="72">
        <v>31</v>
      </c>
      <c r="J13" s="72">
        <v>298</v>
      </c>
      <c r="K13" s="72">
        <v>16</v>
      </c>
      <c r="L13" s="72"/>
      <c r="M13" s="72">
        <f t="shared" si="2"/>
        <v>373</v>
      </c>
      <c r="N13" s="72">
        <v>14</v>
      </c>
      <c r="O13" s="72">
        <v>29</v>
      </c>
      <c r="P13" s="72">
        <v>313</v>
      </c>
      <c r="Q13" s="72">
        <v>15</v>
      </c>
      <c r="R13" s="72">
        <v>2</v>
      </c>
      <c r="S13" s="72">
        <f t="shared" si="3"/>
        <v>392</v>
      </c>
      <c r="T13" s="72">
        <v>16</v>
      </c>
      <c r="U13" s="72">
        <v>31</v>
      </c>
      <c r="V13" s="72">
        <f aca="true" t="shared" si="4" ref="V13:V21">AJ13+AI13</f>
        <v>329</v>
      </c>
      <c r="W13" s="72">
        <v>16</v>
      </c>
      <c r="X13" s="140"/>
      <c r="Y13" s="105"/>
      <c r="AH13" s="110">
        <f aca="true" t="shared" si="5" ref="AH13:AH21">$AC$8*F13</f>
        <v>36.56338028169014</v>
      </c>
      <c r="AI13" s="110">
        <v>35</v>
      </c>
      <c r="AJ13" s="72">
        <v>294</v>
      </c>
      <c r="AL13" s="149">
        <f aca="true" t="shared" si="6" ref="AL13:AL20">V13/F13</f>
        <v>1.3940677966101696</v>
      </c>
      <c r="AM13" s="110">
        <v>1</v>
      </c>
    </row>
    <row r="14" spans="1:39" s="110" customFormat="1" ht="21.75" customHeight="1">
      <c r="A14" s="38">
        <v>3</v>
      </c>
      <c r="B14" s="72" t="s">
        <v>187</v>
      </c>
      <c r="C14" s="38">
        <f t="shared" si="0"/>
        <v>15</v>
      </c>
      <c r="D14" s="72">
        <v>14</v>
      </c>
      <c r="E14" s="72">
        <v>1</v>
      </c>
      <c r="F14" s="38">
        <v>208</v>
      </c>
      <c r="G14" s="72">
        <f t="shared" si="1"/>
        <v>320</v>
      </c>
      <c r="H14" s="72">
        <v>15</v>
      </c>
      <c r="I14" s="72">
        <v>29</v>
      </c>
      <c r="J14" s="72">
        <v>260</v>
      </c>
      <c r="K14" s="72">
        <v>15</v>
      </c>
      <c r="L14" s="72">
        <v>1</v>
      </c>
      <c r="M14" s="72">
        <f t="shared" si="2"/>
        <v>327</v>
      </c>
      <c r="N14" s="72">
        <v>15</v>
      </c>
      <c r="O14" s="72">
        <v>29</v>
      </c>
      <c r="P14" s="72">
        <v>267</v>
      </c>
      <c r="Q14" s="72">
        <v>15</v>
      </c>
      <c r="R14" s="72">
        <v>1</v>
      </c>
      <c r="S14" s="72">
        <f t="shared" si="3"/>
        <v>349</v>
      </c>
      <c r="T14" s="72">
        <v>15</v>
      </c>
      <c r="U14" s="72">
        <v>29</v>
      </c>
      <c r="V14" s="72">
        <f t="shared" si="4"/>
        <v>289</v>
      </c>
      <c r="W14" s="72">
        <v>15</v>
      </c>
      <c r="X14" s="140">
        <v>1</v>
      </c>
      <c r="Y14" s="105"/>
      <c r="AH14" s="110">
        <f t="shared" si="5"/>
        <v>32.225352112676056</v>
      </c>
      <c r="AI14" s="110">
        <v>31</v>
      </c>
      <c r="AJ14" s="72">
        <v>258</v>
      </c>
      <c r="AL14" s="149">
        <f t="shared" si="6"/>
        <v>1.3894230769230769</v>
      </c>
      <c r="AM14" s="110">
        <v>1</v>
      </c>
    </row>
    <row r="15" spans="1:38" s="138" customFormat="1" ht="21.75" customHeight="1">
      <c r="A15" s="38">
        <v>4</v>
      </c>
      <c r="B15" s="72" t="s">
        <v>225</v>
      </c>
      <c r="C15" s="38">
        <f t="shared" si="0"/>
        <v>22</v>
      </c>
      <c r="D15" s="72">
        <v>22</v>
      </c>
      <c r="E15" s="72"/>
      <c r="F15" s="38">
        <v>300</v>
      </c>
      <c r="G15" s="72">
        <f t="shared" si="1"/>
        <v>461</v>
      </c>
      <c r="H15" s="72">
        <v>22</v>
      </c>
      <c r="I15" s="72">
        <v>44</v>
      </c>
      <c r="J15" s="72">
        <v>372</v>
      </c>
      <c r="K15" s="72">
        <v>22</v>
      </c>
      <c r="L15" s="72">
        <v>1</v>
      </c>
      <c r="M15" s="72">
        <f t="shared" si="2"/>
        <v>442</v>
      </c>
      <c r="N15" s="72">
        <v>20</v>
      </c>
      <c r="O15" s="72">
        <v>44</v>
      </c>
      <c r="P15" s="72">
        <v>355</v>
      </c>
      <c r="Q15" s="72">
        <v>22</v>
      </c>
      <c r="R15" s="72">
        <v>1</v>
      </c>
      <c r="S15" s="72">
        <f t="shared" si="3"/>
        <v>503</v>
      </c>
      <c r="T15" s="72">
        <v>22</v>
      </c>
      <c r="U15" s="72">
        <v>44</v>
      </c>
      <c r="V15" s="72">
        <f t="shared" si="4"/>
        <v>414</v>
      </c>
      <c r="W15" s="72">
        <v>22</v>
      </c>
      <c r="X15" s="140">
        <v>1</v>
      </c>
      <c r="Y15" s="111"/>
      <c r="AH15" s="110">
        <f t="shared" si="5"/>
        <v>46.478873239436616</v>
      </c>
      <c r="AI15" s="138">
        <v>47</v>
      </c>
      <c r="AJ15" s="109">
        <v>367</v>
      </c>
      <c r="AL15" s="149">
        <f t="shared" si="6"/>
        <v>1.38</v>
      </c>
    </row>
    <row r="16" spans="1:39" s="110" customFormat="1" ht="21.75" customHeight="1">
      <c r="A16" s="38">
        <v>5</v>
      </c>
      <c r="B16" s="72" t="s">
        <v>226</v>
      </c>
      <c r="C16" s="38">
        <f t="shared" si="0"/>
        <v>17</v>
      </c>
      <c r="D16" s="72">
        <v>17</v>
      </c>
      <c r="E16" s="72"/>
      <c r="F16" s="38">
        <v>237</v>
      </c>
      <c r="G16" s="72">
        <f t="shared" si="1"/>
        <v>366</v>
      </c>
      <c r="H16" s="72">
        <v>17</v>
      </c>
      <c r="I16" s="72">
        <v>34</v>
      </c>
      <c r="J16" s="72">
        <v>298</v>
      </c>
      <c r="K16" s="72">
        <v>17</v>
      </c>
      <c r="L16" s="72"/>
      <c r="M16" s="72">
        <f t="shared" si="2"/>
        <v>374</v>
      </c>
      <c r="N16" s="72">
        <v>17</v>
      </c>
      <c r="O16" s="72">
        <v>34</v>
      </c>
      <c r="P16" s="72">
        <v>306</v>
      </c>
      <c r="Q16" s="72">
        <v>17</v>
      </c>
      <c r="R16" s="72"/>
      <c r="S16" s="72">
        <f t="shared" si="3"/>
        <v>398</v>
      </c>
      <c r="T16" s="72">
        <v>17</v>
      </c>
      <c r="U16" s="72">
        <v>34</v>
      </c>
      <c r="V16" s="72">
        <f t="shared" si="4"/>
        <v>330</v>
      </c>
      <c r="W16" s="72">
        <v>17</v>
      </c>
      <c r="X16" s="140"/>
      <c r="Y16" s="105"/>
      <c r="AH16" s="110">
        <f t="shared" si="5"/>
        <v>36.71830985915493</v>
      </c>
      <c r="AI16" s="110">
        <v>36</v>
      </c>
      <c r="AJ16" s="72">
        <v>294</v>
      </c>
      <c r="AL16" s="149">
        <f t="shared" si="6"/>
        <v>1.3924050632911393</v>
      </c>
      <c r="AM16" s="110">
        <v>1</v>
      </c>
    </row>
    <row r="17" spans="1:38" s="110" customFormat="1" ht="21.75" customHeight="1">
      <c r="A17" s="38">
        <v>6</v>
      </c>
      <c r="B17" s="72" t="s">
        <v>191</v>
      </c>
      <c r="C17" s="38">
        <f t="shared" si="0"/>
        <v>26</v>
      </c>
      <c r="D17" s="72">
        <v>25</v>
      </c>
      <c r="E17" s="72">
        <v>1</v>
      </c>
      <c r="F17" s="38">
        <v>407</v>
      </c>
      <c r="G17" s="72">
        <f t="shared" si="1"/>
        <v>556</v>
      </c>
      <c r="H17" s="72">
        <v>26</v>
      </c>
      <c r="I17" s="72">
        <v>54</v>
      </c>
      <c r="J17" s="72">
        <v>449</v>
      </c>
      <c r="K17" s="72">
        <v>26</v>
      </c>
      <c r="L17" s="72">
        <v>1</v>
      </c>
      <c r="M17" s="72">
        <f t="shared" si="2"/>
        <v>546</v>
      </c>
      <c r="N17" s="72">
        <v>25</v>
      </c>
      <c r="O17" s="72">
        <v>50</v>
      </c>
      <c r="P17" s="72">
        <v>444</v>
      </c>
      <c r="Q17" s="72">
        <v>26</v>
      </c>
      <c r="R17" s="72">
        <v>1</v>
      </c>
      <c r="S17" s="72">
        <f t="shared" si="3"/>
        <v>613</v>
      </c>
      <c r="T17" s="72">
        <v>26</v>
      </c>
      <c r="U17" s="72">
        <v>54</v>
      </c>
      <c r="V17" s="72">
        <f t="shared" si="4"/>
        <v>506</v>
      </c>
      <c r="W17" s="72">
        <v>26</v>
      </c>
      <c r="X17" s="140">
        <v>1</v>
      </c>
      <c r="Y17" s="105"/>
      <c r="AH17" s="110">
        <f t="shared" si="5"/>
        <v>63.05633802816901</v>
      </c>
      <c r="AI17" s="110">
        <v>63</v>
      </c>
      <c r="AJ17" s="72">
        <v>443</v>
      </c>
      <c r="AL17" s="149">
        <f t="shared" si="6"/>
        <v>1.2432432432432432</v>
      </c>
    </row>
    <row r="18" spans="1:38" s="110" customFormat="1" ht="21.75" customHeight="1">
      <c r="A18" s="38">
        <v>7</v>
      </c>
      <c r="B18" s="72" t="s">
        <v>192</v>
      </c>
      <c r="C18" s="38">
        <f t="shared" si="0"/>
        <v>11</v>
      </c>
      <c r="D18" s="72">
        <v>11</v>
      </c>
      <c r="E18" s="72"/>
      <c r="F18" s="38">
        <v>315</v>
      </c>
      <c r="G18" s="72">
        <f t="shared" si="1"/>
        <v>377</v>
      </c>
      <c r="H18" s="72">
        <v>11</v>
      </c>
      <c r="I18" s="72">
        <v>22</v>
      </c>
      <c r="J18" s="72">
        <v>333</v>
      </c>
      <c r="K18" s="72">
        <v>11</v>
      </c>
      <c r="L18" s="72"/>
      <c r="M18" s="72">
        <f t="shared" si="2"/>
        <v>376</v>
      </c>
      <c r="N18" s="72">
        <v>11</v>
      </c>
      <c r="O18" s="72">
        <v>26</v>
      </c>
      <c r="P18" s="72">
        <v>328</v>
      </c>
      <c r="Q18" s="72">
        <v>11</v>
      </c>
      <c r="R18" s="72"/>
      <c r="S18" s="72">
        <f t="shared" si="3"/>
        <v>430</v>
      </c>
      <c r="T18" s="72">
        <v>11</v>
      </c>
      <c r="U18" s="72">
        <v>22</v>
      </c>
      <c r="V18" s="72">
        <v>386</v>
      </c>
      <c r="W18" s="72">
        <v>11</v>
      </c>
      <c r="X18" s="140"/>
      <c r="Y18" s="105"/>
      <c r="Z18" s="138"/>
      <c r="AH18" s="110">
        <f t="shared" si="5"/>
        <v>48.80281690140845</v>
      </c>
      <c r="AI18" s="110">
        <v>53</v>
      </c>
      <c r="AJ18" s="72">
        <v>330</v>
      </c>
      <c r="AL18" s="149">
        <f t="shared" si="6"/>
        <v>1.2253968253968255</v>
      </c>
    </row>
    <row r="19" spans="1:38" s="138" customFormat="1" ht="21.75" customHeight="1">
      <c r="A19" s="38">
        <v>8</v>
      </c>
      <c r="B19" s="72" t="s">
        <v>195</v>
      </c>
      <c r="C19" s="38">
        <f t="shared" si="0"/>
        <v>12</v>
      </c>
      <c r="D19" s="72">
        <v>12</v>
      </c>
      <c r="E19" s="72"/>
      <c r="F19" s="38">
        <v>282</v>
      </c>
      <c r="G19" s="72">
        <f t="shared" si="1"/>
        <v>373</v>
      </c>
      <c r="H19" s="72">
        <v>12</v>
      </c>
      <c r="I19" s="72">
        <v>27</v>
      </c>
      <c r="J19" s="72">
        <v>323</v>
      </c>
      <c r="K19" s="72">
        <v>11</v>
      </c>
      <c r="L19" s="72"/>
      <c r="M19" s="72">
        <f t="shared" si="2"/>
        <v>375</v>
      </c>
      <c r="N19" s="72">
        <v>12</v>
      </c>
      <c r="O19" s="72">
        <v>26</v>
      </c>
      <c r="P19" s="72">
        <v>326</v>
      </c>
      <c r="Q19" s="72">
        <v>11</v>
      </c>
      <c r="R19" s="72"/>
      <c r="S19" s="72">
        <f t="shared" si="3"/>
        <v>417</v>
      </c>
      <c r="T19" s="72">
        <v>12</v>
      </c>
      <c r="U19" s="72">
        <v>27</v>
      </c>
      <c r="V19" s="72">
        <f t="shared" si="4"/>
        <v>367</v>
      </c>
      <c r="W19" s="72">
        <v>11</v>
      </c>
      <c r="X19" s="140"/>
      <c r="Y19" s="111"/>
      <c r="AH19" s="110">
        <f t="shared" si="5"/>
        <v>43.69014084507042</v>
      </c>
      <c r="AI19" s="138">
        <v>44</v>
      </c>
      <c r="AJ19" s="109">
        <v>323</v>
      </c>
      <c r="AL19" s="149">
        <f t="shared" si="6"/>
        <v>1.301418439716312</v>
      </c>
    </row>
    <row r="20" spans="1:38" s="110" customFormat="1" ht="21.75" customHeight="1">
      <c r="A20" s="38">
        <v>9</v>
      </c>
      <c r="B20" s="72" t="s">
        <v>227</v>
      </c>
      <c r="C20" s="38">
        <f t="shared" si="0"/>
        <v>14</v>
      </c>
      <c r="D20" s="72">
        <v>14</v>
      </c>
      <c r="E20" s="72"/>
      <c r="F20" s="38">
        <v>243</v>
      </c>
      <c r="G20" s="72">
        <f t="shared" si="1"/>
        <v>341</v>
      </c>
      <c r="H20" s="72">
        <v>14</v>
      </c>
      <c r="I20" s="72">
        <v>34</v>
      </c>
      <c r="J20" s="72">
        <v>278</v>
      </c>
      <c r="K20" s="72">
        <v>14</v>
      </c>
      <c r="L20" s="72">
        <v>1</v>
      </c>
      <c r="M20" s="72">
        <f t="shared" si="2"/>
        <v>338</v>
      </c>
      <c r="N20" s="72">
        <v>14</v>
      </c>
      <c r="O20" s="72">
        <v>28</v>
      </c>
      <c r="P20" s="72">
        <v>281</v>
      </c>
      <c r="Q20" s="72">
        <v>14</v>
      </c>
      <c r="R20" s="72">
        <v>1</v>
      </c>
      <c r="S20" s="72">
        <f t="shared" si="3"/>
        <v>375</v>
      </c>
      <c r="T20" s="72">
        <v>14</v>
      </c>
      <c r="U20" s="72">
        <v>34</v>
      </c>
      <c r="V20" s="72">
        <f t="shared" si="4"/>
        <v>312</v>
      </c>
      <c r="W20" s="72">
        <v>14</v>
      </c>
      <c r="X20" s="140">
        <v>1</v>
      </c>
      <c r="Y20" s="105"/>
      <c r="AC20" s="110" t="s">
        <v>274</v>
      </c>
      <c r="AH20" s="110">
        <f t="shared" si="5"/>
        <v>37.64788732394366</v>
      </c>
      <c r="AI20" s="110">
        <v>37</v>
      </c>
      <c r="AJ20" s="72">
        <v>275</v>
      </c>
      <c r="AL20" s="149">
        <f t="shared" si="6"/>
        <v>1.2839506172839505</v>
      </c>
    </row>
    <row r="21" spans="1:38" s="138" customFormat="1" ht="21.75" customHeight="1">
      <c r="A21" s="38">
        <v>10</v>
      </c>
      <c r="B21" s="72" t="s">
        <v>193</v>
      </c>
      <c r="C21" s="38">
        <f t="shared" si="0"/>
        <v>17</v>
      </c>
      <c r="D21" s="72">
        <v>17</v>
      </c>
      <c r="E21" s="72"/>
      <c r="F21" s="38">
        <v>292</v>
      </c>
      <c r="G21" s="72">
        <f t="shared" si="1"/>
        <v>441</v>
      </c>
      <c r="H21" s="72">
        <v>17</v>
      </c>
      <c r="I21" s="72">
        <v>47</v>
      </c>
      <c r="J21" s="72">
        <v>360</v>
      </c>
      <c r="K21" s="72">
        <v>17</v>
      </c>
      <c r="L21" s="72"/>
      <c r="M21" s="72">
        <f t="shared" si="2"/>
        <v>437</v>
      </c>
      <c r="N21" s="72">
        <v>17</v>
      </c>
      <c r="O21" s="72">
        <v>38</v>
      </c>
      <c r="P21" s="72">
        <v>365</v>
      </c>
      <c r="Q21" s="72">
        <v>17</v>
      </c>
      <c r="R21" s="72"/>
      <c r="S21" s="72">
        <f t="shared" si="3"/>
        <v>485</v>
      </c>
      <c r="T21" s="72">
        <v>17</v>
      </c>
      <c r="U21" s="72">
        <v>47</v>
      </c>
      <c r="V21" s="72">
        <f t="shared" si="4"/>
        <v>404</v>
      </c>
      <c r="W21" s="72">
        <v>17</v>
      </c>
      <c r="X21" s="140"/>
      <c r="Y21" s="111"/>
      <c r="AH21" s="110">
        <f t="shared" si="5"/>
        <v>45.239436619718305</v>
      </c>
      <c r="AI21" s="138">
        <v>47</v>
      </c>
      <c r="AJ21" s="109">
        <v>357</v>
      </c>
      <c r="AL21" s="149">
        <f>V21/F21</f>
        <v>1.3835616438356164</v>
      </c>
    </row>
    <row r="22" spans="1:35" s="110" customFormat="1" ht="21.75" customHeight="1">
      <c r="A22" s="38">
        <v>11</v>
      </c>
      <c r="B22" s="72" t="s">
        <v>222</v>
      </c>
      <c r="C22" s="38">
        <f t="shared" si="0"/>
        <v>1</v>
      </c>
      <c r="D22" s="72">
        <v>1</v>
      </c>
      <c r="E22" s="72"/>
      <c r="F22" s="38">
        <v>10</v>
      </c>
      <c r="G22" s="72">
        <f t="shared" si="1"/>
        <v>38</v>
      </c>
      <c r="H22" s="72">
        <v>1</v>
      </c>
      <c r="I22" s="72">
        <v>2</v>
      </c>
      <c r="J22" s="72">
        <v>31</v>
      </c>
      <c r="K22" s="72">
        <v>2</v>
      </c>
      <c r="L22" s="72">
        <v>2</v>
      </c>
      <c r="M22" s="72">
        <f t="shared" si="2"/>
        <v>36</v>
      </c>
      <c r="N22" s="72">
        <v>1</v>
      </c>
      <c r="O22" s="72">
        <v>2</v>
      </c>
      <c r="P22" s="72">
        <v>28</v>
      </c>
      <c r="Q22" s="72">
        <v>4</v>
      </c>
      <c r="R22" s="72">
        <v>1</v>
      </c>
      <c r="S22" s="72">
        <f t="shared" si="3"/>
        <v>37</v>
      </c>
      <c r="T22" s="72">
        <v>1</v>
      </c>
      <c r="U22" s="72">
        <v>2</v>
      </c>
      <c r="V22" s="72">
        <v>31</v>
      </c>
      <c r="W22" s="72">
        <v>2</v>
      </c>
      <c r="X22" s="140">
        <v>1</v>
      </c>
      <c r="Y22" s="105"/>
      <c r="AI22" s="110">
        <f>SUM(AI12:AI21)</f>
        <v>418</v>
      </c>
    </row>
    <row r="23" spans="1:25" s="54" customFormat="1" ht="21.75" customHeight="1">
      <c r="A23" s="85"/>
      <c r="B23" s="35" t="s">
        <v>141</v>
      </c>
      <c r="C23" s="99">
        <f aca="true" t="shared" si="7" ref="C23:X23">SUM(C12:C22)</f>
        <v>167</v>
      </c>
      <c r="D23" s="99">
        <f t="shared" si="7"/>
        <v>162</v>
      </c>
      <c r="E23" s="99">
        <f t="shared" si="7"/>
        <v>5</v>
      </c>
      <c r="F23" s="99">
        <f t="shared" si="7"/>
        <v>2698</v>
      </c>
      <c r="G23" s="99">
        <f t="shared" si="7"/>
        <v>3933</v>
      </c>
      <c r="H23" s="99">
        <f t="shared" si="7"/>
        <v>167</v>
      </c>
      <c r="I23" s="99">
        <f t="shared" si="7"/>
        <v>358</v>
      </c>
      <c r="J23" s="99">
        <f t="shared" si="7"/>
        <v>3234</v>
      </c>
      <c r="K23" s="99">
        <f t="shared" si="7"/>
        <v>167</v>
      </c>
      <c r="L23" s="99">
        <f t="shared" si="7"/>
        <v>7</v>
      </c>
      <c r="M23" s="99">
        <f t="shared" si="7"/>
        <v>3925</v>
      </c>
      <c r="N23" s="99">
        <f t="shared" si="7"/>
        <v>161</v>
      </c>
      <c r="O23" s="99">
        <f t="shared" si="7"/>
        <v>340</v>
      </c>
      <c r="P23" s="99">
        <f t="shared" si="7"/>
        <v>3249</v>
      </c>
      <c r="Q23" s="99">
        <f t="shared" si="7"/>
        <v>167</v>
      </c>
      <c r="R23" s="99">
        <f t="shared" si="7"/>
        <v>8</v>
      </c>
      <c r="S23" s="99">
        <f t="shared" si="7"/>
        <v>4319</v>
      </c>
      <c r="T23" s="99">
        <f t="shared" si="7"/>
        <v>167</v>
      </c>
      <c r="U23" s="99">
        <f t="shared" si="7"/>
        <v>358</v>
      </c>
      <c r="V23" s="99">
        <f t="shared" si="7"/>
        <v>3621</v>
      </c>
      <c r="W23" s="99">
        <f t="shared" si="7"/>
        <v>167</v>
      </c>
      <c r="X23" s="99">
        <f t="shared" si="7"/>
        <v>6</v>
      </c>
      <c r="Y23" s="70"/>
    </row>
    <row r="24" spans="1:25" s="54" customFormat="1" ht="21.75" customHeight="1">
      <c r="A24" s="58"/>
      <c r="B24" s="58"/>
      <c r="C24" s="59"/>
      <c r="D24" s="59"/>
      <c r="E24" s="59"/>
      <c r="F24" s="156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</row>
    <row r="25" spans="2:26" s="63" customFormat="1" ht="13.5">
      <c r="B25" s="64"/>
      <c r="G25" s="65"/>
      <c r="S25" s="65"/>
      <c r="Z25" s="66"/>
    </row>
    <row r="26" spans="2:26" s="63" customFormat="1" ht="12.75">
      <c r="B26" s="67"/>
      <c r="G26" s="65"/>
      <c r="S26" s="65"/>
      <c r="Z26" s="66"/>
    </row>
    <row r="27" spans="2:19" s="63" customFormat="1" ht="12.75">
      <c r="B27" s="67"/>
      <c r="F27" s="155"/>
      <c r="G27" s="65"/>
      <c r="S27" s="65"/>
    </row>
  </sheetData>
  <sheetProtection/>
  <mergeCells count="32">
    <mergeCell ref="A8:A10"/>
    <mergeCell ref="C8:E8"/>
    <mergeCell ref="D9:D10"/>
    <mergeCell ref="L9:L10"/>
    <mergeCell ref="A6:Y6"/>
    <mergeCell ref="Q9:Q10"/>
    <mergeCell ref="S8:X8"/>
    <mergeCell ref="S9:S10"/>
    <mergeCell ref="X9:X10"/>
    <mergeCell ref="W9:W10"/>
    <mergeCell ref="H9:I9"/>
    <mergeCell ref="F8:F10"/>
    <mergeCell ref="J9:J10"/>
    <mergeCell ref="N9:O9"/>
    <mergeCell ref="M9:M10"/>
    <mergeCell ref="G9:G10"/>
    <mergeCell ref="B8:B10"/>
    <mergeCell ref="C9:C10"/>
    <mergeCell ref="E9:E10"/>
    <mergeCell ref="M8:R8"/>
    <mergeCell ref="R9:R10"/>
    <mergeCell ref="G8:L8"/>
    <mergeCell ref="W1:Y1"/>
    <mergeCell ref="A5:Y5"/>
    <mergeCell ref="A1:C1"/>
    <mergeCell ref="A2:C2"/>
    <mergeCell ref="A4:Y4"/>
    <mergeCell ref="Y8:Y10"/>
    <mergeCell ref="K9:K10"/>
    <mergeCell ref="P9:P10"/>
    <mergeCell ref="V9:V10"/>
    <mergeCell ref="T9:U9"/>
  </mergeCells>
  <printOptions horizontalCentered="1"/>
  <pageMargins left="0.2362204724409449" right="0" top="0.5118110236220472" bottom="0.5118110236220472" header="0" footer="0"/>
  <pageSetup horizontalDpi="600" verticalDpi="6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C4">
      <selection activeCell="B6" sqref="B6"/>
    </sheetView>
  </sheetViews>
  <sheetFormatPr defaultColWidth="9.33203125" defaultRowHeight="12.75"/>
  <cols>
    <col min="1" max="1" width="5.83203125" style="7" customWidth="1"/>
    <col min="2" max="2" width="39" style="7" customWidth="1"/>
    <col min="3" max="3" width="8.83203125" style="7" customWidth="1"/>
    <col min="4" max="10" width="6.83203125" style="7" customWidth="1"/>
    <col min="11" max="12" width="8.83203125" style="7" customWidth="1"/>
    <col min="13" max="19" width="6.83203125" style="7" customWidth="1"/>
    <col min="20" max="20" width="7.66015625" style="7" customWidth="1"/>
    <col min="21" max="16384" width="9.33203125" style="7" customWidth="1"/>
  </cols>
  <sheetData>
    <row r="1" spans="1:20" s="4" customFormat="1" ht="32.25" customHeight="1">
      <c r="A1" s="175" t="s">
        <v>344</v>
      </c>
      <c r="B1" s="176"/>
      <c r="C1" s="32"/>
      <c r="D1" s="32"/>
      <c r="E1" s="32"/>
      <c r="F1" s="32"/>
      <c r="R1" s="194" t="s">
        <v>123</v>
      </c>
      <c r="S1" s="194"/>
      <c r="T1" s="194"/>
    </row>
    <row r="2" spans="1:6" s="4" customFormat="1" ht="15.75">
      <c r="A2" s="177"/>
      <c r="B2" s="177"/>
      <c r="C2" s="32"/>
      <c r="D2" s="32"/>
      <c r="E2" s="32"/>
      <c r="F2" s="32"/>
    </row>
    <row r="3" spans="1:20" s="62" customFormat="1" ht="18.75">
      <c r="A3" s="174" t="s">
        <v>371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s="62" customFormat="1" ht="18.75">
      <c r="A4" s="174" t="s">
        <v>283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6" s="62" customFormat="1" ht="18.75">
      <c r="A5" s="187" t="s">
        <v>408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57"/>
      <c r="V5" s="57"/>
      <c r="W5" s="57"/>
      <c r="X5" s="57"/>
      <c r="Y5" s="57"/>
      <c r="Z5" s="57"/>
    </row>
    <row r="6" spans="1:26" ht="15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31"/>
      <c r="V6" s="31"/>
      <c r="W6" s="31"/>
      <c r="X6" s="31"/>
      <c r="Y6" s="31"/>
      <c r="Z6" s="31"/>
    </row>
    <row r="7" spans="1:20" s="22" customFormat="1" ht="21.75" customHeight="1">
      <c r="A7" s="184" t="s">
        <v>224</v>
      </c>
      <c r="B7" s="184" t="s">
        <v>50</v>
      </c>
      <c r="C7" s="191" t="s">
        <v>268</v>
      </c>
      <c r="D7" s="192"/>
      <c r="E7" s="192"/>
      <c r="F7" s="192"/>
      <c r="G7" s="192"/>
      <c r="H7" s="192"/>
      <c r="I7" s="192"/>
      <c r="J7" s="193"/>
      <c r="K7" s="186" t="s">
        <v>297</v>
      </c>
      <c r="L7" s="191" t="s">
        <v>269</v>
      </c>
      <c r="M7" s="192"/>
      <c r="N7" s="192"/>
      <c r="O7" s="192"/>
      <c r="P7" s="192"/>
      <c r="Q7" s="192"/>
      <c r="R7" s="192"/>
      <c r="S7" s="193"/>
      <c r="T7" s="179" t="s">
        <v>14</v>
      </c>
    </row>
    <row r="8" spans="1:20" s="21" customFormat="1" ht="21.75" customHeight="1">
      <c r="A8" s="185"/>
      <c r="B8" s="185"/>
      <c r="C8" s="179" t="s">
        <v>81</v>
      </c>
      <c r="D8" s="183" t="s">
        <v>54</v>
      </c>
      <c r="E8" s="183"/>
      <c r="F8" s="183"/>
      <c r="G8" s="183"/>
      <c r="H8" s="183"/>
      <c r="I8" s="183"/>
      <c r="J8" s="183"/>
      <c r="K8" s="186"/>
      <c r="L8" s="179" t="s">
        <v>81</v>
      </c>
      <c r="M8" s="191" t="s">
        <v>54</v>
      </c>
      <c r="N8" s="192"/>
      <c r="O8" s="192"/>
      <c r="P8" s="192"/>
      <c r="Q8" s="192"/>
      <c r="R8" s="192"/>
      <c r="S8" s="193"/>
      <c r="T8" s="185"/>
    </row>
    <row r="9" spans="1:20" s="21" customFormat="1" ht="35.25" customHeight="1">
      <c r="A9" s="182"/>
      <c r="B9" s="182"/>
      <c r="C9" s="181"/>
      <c r="D9" s="17" t="s">
        <v>89</v>
      </c>
      <c r="E9" s="17" t="s">
        <v>90</v>
      </c>
      <c r="F9" s="17" t="s">
        <v>91</v>
      </c>
      <c r="G9" s="17" t="s">
        <v>93</v>
      </c>
      <c r="H9" s="17" t="s">
        <v>92</v>
      </c>
      <c r="I9" s="17" t="s">
        <v>94</v>
      </c>
      <c r="J9" s="17" t="s">
        <v>70</v>
      </c>
      <c r="K9" s="186"/>
      <c r="L9" s="181"/>
      <c r="M9" s="17" t="s">
        <v>89</v>
      </c>
      <c r="N9" s="17" t="s">
        <v>90</v>
      </c>
      <c r="O9" s="17" t="s">
        <v>91</v>
      </c>
      <c r="P9" s="17" t="s">
        <v>93</v>
      </c>
      <c r="Q9" s="17" t="s">
        <v>92</v>
      </c>
      <c r="R9" s="17" t="s">
        <v>94</v>
      </c>
      <c r="S9" s="17" t="s">
        <v>70</v>
      </c>
      <c r="T9" s="182"/>
    </row>
    <row r="10" spans="1:20" s="37" customFormat="1" ht="15.75" customHeight="1">
      <c r="A10" s="35" t="s">
        <v>4</v>
      </c>
      <c r="B10" s="36" t="s">
        <v>419</v>
      </c>
      <c r="C10" s="35">
        <f>D10+E10+F10+G10+H10+I10+J10</f>
        <v>96</v>
      </c>
      <c r="D10" s="35"/>
      <c r="E10" s="35">
        <v>56</v>
      </c>
      <c r="F10" s="35">
        <v>9</v>
      </c>
      <c r="G10" s="35">
        <v>10</v>
      </c>
      <c r="H10" s="35"/>
      <c r="I10" s="35">
        <v>18</v>
      </c>
      <c r="J10" s="35">
        <v>3</v>
      </c>
      <c r="K10" s="35">
        <v>93</v>
      </c>
      <c r="L10" s="35">
        <f>M10+N10+O10+P10+Q10+R10+S10</f>
        <v>96</v>
      </c>
      <c r="M10" s="35"/>
      <c r="N10" s="35">
        <v>56</v>
      </c>
      <c r="O10" s="35">
        <v>9</v>
      </c>
      <c r="P10" s="35">
        <v>10</v>
      </c>
      <c r="Q10" s="35"/>
      <c r="R10" s="35">
        <v>18</v>
      </c>
      <c r="S10" s="35">
        <v>3</v>
      </c>
      <c r="T10" s="35"/>
    </row>
    <row r="11" spans="1:20" s="37" customFormat="1" ht="15.75" customHeight="1">
      <c r="A11" s="35" t="s">
        <v>5</v>
      </c>
      <c r="B11" s="36" t="s">
        <v>171</v>
      </c>
      <c r="C11" s="35">
        <f aca="true" t="shared" si="0" ref="C11:S11">SUM(C12:C19)</f>
        <v>177</v>
      </c>
      <c r="D11" s="35">
        <f aca="true" t="shared" si="1" ref="D11:J11">SUM(D12:D19)</f>
        <v>3</v>
      </c>
      <c r="E11" s="35">
        <f t="shared" si="1"/>
        <v>89</v>
      </c>
      <c r="F11" s="35">
        <f t="shared" si="1"/>
        <v>19</v>
      </c>
      <c r="G11" s="35">
        <f t="shared" si="1"/>
        <v>45</v>
      </c>
      <c r="H11" s="35">
        <f t="shared" si="1"/>
        <v>17</v>
      </c>
      <c r="I11" s="35">
        <f t="shared" si="1"/>
        <v>4</v>
      </c>
      <c r="J11" s="35">
        <f t="shared" si="1"/>
        <v>0</v>
      </c>
      <c r="K11" s="35">
        <f t="shared" si="0"/>
        <v>166</v>
      </c>
      <c r="L11" s="35">
        <f t="shared" si="0"/>
        <v>177</v>
      </c>
      <c r="M11" s="35">
        <f t="shared" si="0"/>
        <v>3</v>
      </c>
      <c r="N11" s="35">
        <f t="shared" si="0"/>
        <v>89</v>
      </c>
      <c r="O11" s="35">
        <f t="shared" si="0"/>
        <v>19</v>
      </c>
      <c r="P11" s="35">
        <f t="shared" si="0"/>
        <v>45</v>
      </c>
      <c r="Q11" s="35">
        <f t="shared" si="0"/>
        <v>17</v>
      </c>
      <c r="R11" s="35">
        <f t="shared" si="0"/>
        <v>4</v>
      </c>
      <c r="S11" s="35">
        <f t="shared" si="0"/>
        <v>0</v>
      </c>
      <c r="T11" s="35"/>
    </row>
    <row r="12" spans="1:26" s="34" customFormat="1" ht="15.75" customHeight="1">
      <c r="A12" s="38">
        <v>1</v>
      </c>
      <c r="B12" s="40" t="s">
        <v>172</v>
      </c>
      <c r="C12" s="38">
        <f aca="true" t="shared" si="2" ref="C12:C19">D12+E12+F12+G12+H12+I12+J12</f>
        <v>16</v>
      </c>
      <c r="D12" s="38">
        <v>1</v>
      </c>
      <c r="E12" s="38">
        <v>12</v>
      </c>
      <c r="F12" s="38">
        <v>3</v>
      </c>
      <c r="G12" s="38"/>
      <c r="H12" s="38"/>
      <c r="I12" s="38"/>
      <c r="J12" s="38"/>
      <c r="K12" s="38">
        <v>16</v>
      </c>
      <c r="L12" s="38">
        <f aca="true" t="shared" si="3" ref="L12:L19">M12+N12+O12+P12+Q12+R12+S12</f>
        <v>17</v>
      </c>
      <c r="M12" s="38">
        <v>1</v>
      </c>
      <c r="N12" s="38">
        <v>13</v>
      </c>
      <c r="O12" s="38">
        <v>3</v>
      </c>
      <c r="P12" s="38"/>
      <c r="Q12" s="38"/>
      <c r="R12" s="38"/>
      <c r="S12" s="38"/>
      <c r="T12" s="38"/>
      <c r="U12" s="261"/>
      <c r="V12" s="261"/>
      <c r="W12" s="261"/>
      <c r="X12" s="261"/>
      <c r="Y12" s="261"/>
      <c r="Z12" s="261"/>
    </row>
    <row r="13" spans="1:20" s="34" customFormat="1" ht="15.75" customHeight="1">
      <c r="A13" s="38">
        <v>2</v>
      </c>
      <c r="B13" s="40" t="s">
        <v>173</v>
      </c>
      <c r="C13" s="38">
        <f t="shared" si="2"/>
        <v>20</v>
      </c>
      <c r="D13" s="38">
        <v>2</v>
      </c>
      <c r="E13" s="38">
        <v>17</v>
      </c>
      <c r="F13" s="38"/>
      <c r="G13" s="38">
        <v>1</v>
      </c>
      <c r="H13" s="38"/>
      <c r="I13" s="38"/>
      <c r="J13" s="38"/>
      <c r="K13" s="38">
        <v>20</v>
      </c>
      <c r="L13" s="38">
        <f t="shared" si="3"/>
        <v>20</v>
      </c>
      <c r="M13" s="38">
        <v>2</v>
      </c>
      <c r="N13" s="38">
        <v>17</v>
      </c>
      <c r="O13" s="38"/>
      <c r="P13" s="38">
        <v>1</v>
      </c>
      <c r="Q13" s="38"/>
      <c r="R13" s="38"/>
      <c r="S13" s="38"/>
      <c r="T13" s="38"/>
    </row>
    <row r="14" spans="1:20" s="34" customFormat="1" ht="15.75" customHeight="1">
      <c r="A14" s="38">
        <v>3</v>
      </c>
      <c r="B14" s="40" t="s">
        <v>420</v>
      </c>
      <c r="C14" s="38">
        <f t="shared" si="2"/>
        <v>19</v>
      </c>
      <c r="D14" s="38"/>
      <c r="E14" s="38">
        <v>11</v>
      </c>
      <c r="F14" s="38">
        <v>5</v>
      </c>
      <c r="G14" s="38">
        <v>2</v>
      </c>
      <c r="H14" s="38"/>
      <c r="I14" s="38">
        <v>1</v>
      </c>
      <c r="J14" s="38"/>
      <c r="K14" s="38">
        <v>17</v>
      </c>
      <c r="L14" s="38">
        <f t="shared" si="3"/>
        <v>19</v>
      </c>
      <c r="M14" s="38"/>
      <c r="N14" s="38">
        <v>11</v>
      </c>
      <c r="O14" s="38">
        <v>5</v>
      </c>
      <c r="P14" s="38">
        <v>2</v>
      </c>
      <c r="Q14" s="38"/>
      <c r="R14" s="38">
        <v>1</v>
      </c>
      <c r="S14" s="38"/>
      <c r="T14" s="38"/>
    </row>
    <row r="15" spans="1:35" s="34" customFormat="1" ht="15.75" customHeight="1">
      <c r="A15" s="38">
        <v>4</v>
      </c>
      <c r="B15" s="40" t="s">
        <v>421</v>
      </c>
      <c r="C15" s="38">
        <f t="shared" si="2"/>
        <v>76</v>
      </c>
      <c r="D15" s="38"/>
      <c r="E15" s="38">
        <v>12</v>
      </c>
      <c r="F15" s="38">
        <v>9</v>
      </c>
      <c r="G15" s="38">
        <v>37</v>
      </c>
      <c r="H15" s="38">
        <v>15</v>
      </c>
      <c r="I15" s="38">
        <v>3</v>
      </c>
      <c r="J15" s="38"/>
      <c r="K15" s="38">
        <v>68</v>
      </c>
      <c r="L15" s="38">
        <f t="shared" si="3"/>
        <v>75</v>
      </c>
      <c r="M15" s="38"/>
      <c r="N15" s="38">
        <v>11</v>
      </c>
      <c r="O15" s="38">
        <v>9</v>
      </c>
      <c r="P15" s="38">
        <v>37</v>
      </c>
      <c r="Q15" s="38">
        <v>15</v>
      </c>
      <c r="R15" s="38">
        <v>3</v>
      </c>
      <c r="S15" s="38"/>
      <c r="T15" s="38" t="s">
        <v>298</v>
      </c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</row>
    <row r="16" spans="1:20" s="34" customFormat="1" ht="15.75" customHeight="1">
      <c r="A16" s="38">
        <v>5</v>
      </c>
      <c r="B16" s="40" t="s">
        <v>424</v>
      </c>
      <c r="C16" s="38">
        <f t="shared" si="2"/>
        <v>16</v>
      </c>
      <c r="D16" s="38"/>
      <c r="E16" s="38">
        <v>16</v>
      </c>
      <c r="F16" s="38"/>
      <c r="G16" s="38"/>
      <c r="H16" s="38"/>
      <c r="I16" s="38"/>
      <c r="J16" s="38"/>
      <c r="K16" s="38">
        <v>16</v>
      </c>
      <c r="L16" s="38">
        <f t="shared" si="3"/>
        <v>16</v>
      </c>
      <c r="M16" s="38"/>
      <c r="N16" s="38">
        <v>16</v>
      </c>
      <c r="O16" s="38"/>
      <c r="P16" s="38"/>
      <c r="Q16" s="38"/>
      <c r="R16" s="38"/>
      <c r="S16" s="38"/>
      <c r="T16" s="38"/>
    </row>
    <row r="17" spans="1:20" s="34" customFormat="1" ht="15.75" customHeight="1">
      <c r="A17" s="38">
        <v>6</v>
      </c>
      <c r="B17" s="40" t="s">
        <v>422</v>
      </c>
      <c r="C17" s="38">
        <f t="shared" si="2"/>
        <v>13</v>
      </c>
      <c r="D17" s="38"/>
      <c r="E17" s="38">
        <v>11</v>
      </c>
      <c r="F17" s="38">
        <v>1</v>
      </c>
      <c r="G17" s="38">
        <v>1</v>
      </c>
      <c r="H17" s="38"/>
      <c r="I17" s="38"/>
      <c r="J17" s="38"/>
      <c r="K17" s="38">
        <v>13</v>
      </c>
      <c r="L17" s="38">
        <f t="shared" si="3"/>
        <v>13</v>
      </c>
      <c r="M17" s="38"/>
      <c r="N17" s="38">
        <v>11</v>
      </c>
      <c r="O17" s="38">
        <v>1</v>
      </c>
      <c r="P17" s="38">
        <v>1</v>
      </c>
      <c r="Q17" s="38"/>
      <c r="R17" s="38"/>
      <c r="S17" s="38"/>
      <c r="T17" s="38"/>
    </row>
    <row r="18" spans="1:20" s="34" customFormat="1" ht="15.75" customHeight="1">
      <c r="A18" s="38">
        <v>7</v>
      </c>
      <c r="B18" s="40" t="s">
        <v>423</v>
      </c>
      <c r="C18" s="38">
        <f t="shared" si="2"/>
        <v>16</v>
      </c>
      <c r="D18" s="38"/>
      <c r="E18" s="38">
        <v>9</v>
      </c>
      <c r="F18" s="38">
        <v>1</v>
      </c>
      <c r="G18" s="38">
        <v>4</v>
      </c>
      <c r="H18" s="38">
        <v>2</v>
      </c>
      <c r="I18" s="38"/>
      <c r="J18" s="38"/>
      <c r="K18" s="38">
        <v>15</v>
      </c>
      <c r="L18" s="38">
        <f t="shared" si="3"/>
        <v>16</v>
      </c>
      <c r="M18" s="38"/>
      <c r="N18" s="38">
        <v>9</v>
      </c>
      <c r="O18" s="38">
        <v>1</v>
      </c>
      <c r="P18" s="38">
        <v>4</v>
      </c>
      <c r="Q18" s="38">
        <v>2</v>
      </c>
      <c r="R18" s="38"/>
      <c r="S18" s="38"/>
      <c r="T18" s="38"/>
    </row>
    <row r="19" spans="1:20" s="34" customFormat="1" ht="15.75" customHeight="1">
      <c r="A19" s="38">
        <v>8</v>
      </c>
      <c r="B19" s="40" t="s">
        <v>402</v>
      </c>
      <c r="C19" s="38">
        <f t="shared" si="2"/>
        <v>1</v>
      </c>
      <c r="D19" s="38"/>
      <c r="E19" s="38">
        <v>1</v>
      </c>
      <c r="F19" s="38"/>
      <c r="G19" s="38"/>
      <c r="H19" s="38"/>
      <c r="I19" s="38"/>
      <c r="J19" s="38"/>
      <c r="K19" s="38">
        <v>1</v>
      </c>
      <c r="L19" s="38">
        <f t="shared" si="3"/>
        <v>1</v>
      </c>
      <c r="M19" s="38"/>
      <c r="N19" s="38">
        <v>1</v>
      </c>
      <c r="O19" s="38"/>
      <c r="P19" s="38"/>
      <c r="Q19" s="38"/>
      <c r="R19" s="38"/>
      <c r="S19" s="38"/>
      <c r="T19" s="38"/>
    </row>
    <row r="20" spans="1:20" s="37" customFormat="1" ht="15.75" customHeight="1">
      <c r="A20" s="35" t="s">
        <v>15</v>
      </c>
      <c r="B20" s="36" t="s">
        <v>174</v>
      </c>
      <c r="C20" s="35">
        <f aca="true" t="shared" si="4" ref="C20:S20">C21+C25+C29+C33+C37+C41+C45+C49+C53+C57</f>
        <v>237</v>
      </c>
      <c r="D20" s="35">
        <f t="shared" si="4"/>
        <v>0</v>
      </c>
      <c r="E20" s="35">
        <f t="shared" si="4"/>
        <v>135</v>
      </c>
      <c r="F20" s="35">
        <f t="shared" si="4"/>
        <v>24</v>
      </c>
      <c r="G20" s="35">
        <f t="shared" si="4"/>
        <v>36</v>
      </c>
      <c r="H20" s="35">
        <f t="shared" si="4"/>
        <v>2</v>
      </c>
      <c r="I20" s="35">
        <f t="shared" si="4"/>
        <v>40</v>
      </c>
      <c r="J20" s="35">
        <f t="shared" si="4"/>
        <v>0</v>
      </c>
      <c r="K20" s="35">
        <f t="shared" si="4"/>
        <v>224</v>
      </c>
      <c r="L20" s="35">
        <f t="shared" si="4"/>
        <v>237</v>
      </c>
      <c r="M20" s="35">
        <f t="shared" si="4"/>
        <v>0</v>
      </c>
      <c r="N20" s="35">
        <f t="shared" si="4"/>
        <v>126</v>
      </c>
      <c r="O20" s="35">
        <f t="shared" si="4"/>
        <v>26</v>
      </c>
      <c r="P20" s="35">
        <f t="shared" si="4"/>
        <v>40</v>
      </c>
      <c r="Q20" s="35">
        <f t="shared" si="4"/>
        <v>0</v>
      </c>
      <c r="R20" s="35">
        <f t="shared" si="4"/>
        <v>45</v>
      </c>
      <c r="S20" s="35">
        <f t="shared" si="4"/>
        <v>0</v>
      </c>
      <c r="T20" s="35"/>
    </row>
    <row r="21" spans="1:20" s="37" customFormat="1" ht="15.75" customHeight="1">
      <c r="A21" s="35">
        <v>1</v>
      </c>
      <c r="B21" s="85" t="s">
        <v>142</v>
      </c>
      <c r="C21" s="35">
        <f aca="true" t="shared" si="5" ref="C21:S21">C22+C23+C24</f>
        <v>35</v>
      </c>
      <c r="D21" s="35">
        <f t="shared" si="5"/>
        <v>0</v>
      </c>
      <c r="E21" s="35">
        <f t="shared" si="5"/>
        <v>23</v>
      </c>
      <c r="F21" s="35">
        <f t="shared" si="5"/>
        <v>8</v>
      </c>
      <c r="G21" s="35">
        <f t="shared" si="5"/>
        <v>4</v>
      </c>
      <c r="H21" s="35">
        <f t="shared" si="5"/>
        <v>0</v>
      </c>
      <c r="I21" s="35">
        <f t="shared" si="5"/>
        <v>0</v>
      </c>
      <c r="J21" s="35">
        <f t="shared" si="5"/>
        <v>0</v>
      </c>
      <c r="K21" s="35">
        <f t="shared" si="5"/>
        <v>34</v>
      </c>
      <c r="L21" s="35">
        <f t="shared" si="5"/>
        <v>35</v>
      </c>
      <c r="M21" s="35">
        <f t="shared" si="5"/>
        <v>0</v>
      </c>
      <c r="N21" s="35">
        <f t="shared" si="5"/>
        <v>23</v>
      </c>
      <c r="O21" s="35">
        <f t="shared" si="5"/>
        <v>8</v>
      </c>
      <c r="P21" s="35">
        <f t="shared" si="5"/>
        <v>4</v>
      </c>
      <c r="Q21" s="35">
        <f t="shared" si="5"/>
        <v>0</v>
      </c>
      <c r="R21" s="35">
        <f t="shared" si="5"/>
        <v>0</v>
      </c>
      <c r="S21" s="35">
        <f t="shared" si="5"/>
        <v>0</v>
      </c>
      <c r="T21" s="35"/>
    </row>
    <row r="22" spans="1:20" s="34" customFormat="1" ht="15.75" customHeight="1">
      <c r="A22" s="38"/>
      <c r="B22" s="72" t="s">
        <v>372</v>
      </c>
      <c r="C22" s="38">
        <f>D22+E22+F22+G22+H22+I22+J22</f>
        <v>15</v>
      </c>
      <c r="D22" s="38"/>
      <c r="E22" s="38">
        <v>10</v>
      </c>
      <c r="F22" s="38">
        <v>3</v>
      </c>
      <c r="G22" s="38">
        <v>2</v>
      </c>
      <c r="H22" s="38"/>
      <c r="I22" s="38"/>
      <c r="J22" s="38"/>
      <c r="K22" s="38">
        <v>14</v>
      </c>
      <c r="L22" s="38">
        <f>M22+N22+O22+P22+Q22+R22+S22</f>
        <v>15</v>
      </c>
      <c r="M22" s="38"/>
      <c r="N22" s="38">
        <v>10</v>
      </c>
      <c r="O22" s="38">
        <v>3</v>
      </c>
      <c r="P22" s="38">
        <v>2</v>
      </c>
      <c r="Q22" s="38"/>
      <c r="R22" s="38"/>
      <c r="S22" s="38"/>
      <c r="T22" s="38"/>
    </row>
    <row r="23" spans="1:20" s="34" customFormat="1" ht="15.75" customHeight="1">
      <c r="A23" s="38"/>
      <c r="B23" s="72" t="s">
        <v>143</v>
      </c>
      <c r="C23" s="38">
        <f>D23+E23+F23+G23+H23+I23+J23</f>
        <v>10</v>
      </c>
      <c r="D23" s="38"/>
      <c r="E23" s="38">
        <v>5</v>
      </c>
      <c r="F23" s="38">
        <v>3</v>
      </c>
      <c r="G23" s="38">
        <v>2</v>
      </c>
      <c r="H23" s="38"/>
      <c r="I23" s="38"/>
      <c r="J23" s="38"/>
      <c r="K23" s="38">
        <v>10</v>
      </c>
      <c r="L23" s="38">
        <f>M23+N23+O23+P23+Q23+R23+S23</f>
        <v>10</v>
      </c>
      <c r="M23" s="38"/>
      <c r="N23" s="38">
        <v>5</v>
      </c>
      <c r="O23" s="38">
        <v>3</v>
      </c>
      <c r="P23" s="38">
        <v>2</v>
      </c>
      <c r="Q23" s="38"/>
      <c r="R23" s="38"/>
      <c r="S23" s="38"/>
      <c r="T23" s="38"/>
    </row>
    <row r="24" spans="1:20" s="34" customFormat="1" ht="15.75" customHeight="1">
      <c r="A24" s="38"/>
      <c r="B24" s="72" t="s">
        <v>145</v>
      </c>
      <c r="C24" s="38">
        <f>D24+E24+F24+G24+H24+I24+J24</f>
        <v>10</v>
      </c>
      <c r="D24" s="38"/>
      <c r="E24" s="38">
        <v>8</v>
      </c>
      <c r="F24" s="38">
        <v>2</v>
      </c>
      <c r="G24" s="38"/>
      <c r="H24" s="38"/>
      <c r="I24" s="38"/>
      <c r="J24" s="38"/>
      <c r="K24" s="38">
        <v>10</v>
      </c>
      <c r="L24" s="38">
        <f>M24+N24+O24+P24+Q24+R24+S24</f>
        <v>10</v>
      </c>
      <c r="M24" s="38"/>
      <c r="N24" s="38">
        <v>8</v>
      </c>
      <c r="O24" s="38">
        <v>2</v>
      </c>
      <c r="P24" s="38"/>
      <c r="Q24" s="38"/>
      <c r="R24" s="38"/>
      <c r="S24" s="38"/>
      <c r="T24" s="38"/>
    </row>
    <row r="25" spans="1:20" s="37" customFormat="1" ht="15.75" customHeight="1">
      <c r="A25" s="35">
        <v>2</v>
      </c>
      <c r="B25" s="85" t="s">
        <v>132</v>
      </c>
      <c r="C25" s="35">
        <f aca="true" t="shared" si="6" ref="C25:S25">C26+C27+C28</f>
        <v>22</v>
      </c>
      <c r="D25" s="35">
        <f t="shared" si="6"/>
        <v>0</v>
      </c>
      <c r="E25" s="35">
        <f t="shared" si="6"/>
        <v>11</v>
      </c>
      <c r="F25" s="35">
        <f t="shared" si="6"/>
        <v>2</v>
      </c>
      <c r="G25" s="35">
        <f t="shared" si="6"/>
        <v>4</v>
      </c>
      <c r="H25" s="35">
        <f t="shared" si="6"/>
        <v>0</v>
      </c>
      <c r="I25" s="35">
        <f t="shared" si="6"/>
        <v>5</v>
      </c>
      <c r="J25" s="35">
        <f t="shared" si="6"/>
        <v>0</v>
      </c>
      <c r="K25" s="35">
        <f t="shared" si="6"/>
        <v>23</v>
      </c>
      <c r="L25" s="35">
        <f t="shared" si="6"/>
        <v>22</v>
      </c>
      <c r="M25" s="35">
        <f t="shared" si="6"/>
        <v>0</v>
      </c>
      <c r="N25" s="35">
        <f t="shared" si="6"/>
        <v>11</v>
      </c>
      <c r="O25" s="35">
        <f t="shared" si="6"/>
        <v>2</v>
      </c>
      <c r="P25" s="35">
        <f t="shared" si="6"/>
        <v>4</v>
      </c>
      <c r="Q25" s="35">
        <f t="shared" si="6"/>
        <v>0</v>
      </c>
      <c r="R25" s="35">
        <f t="shared" si="6"/>
        <v>5</v>
      </c>
      <c r="S25" s="35">
        <f t="shared" si="6"/>
        <v>0</v>
      </c>
      <c r="T25" s="35"/>
    </row>
    <row r="26" spans="1:20" s="34" customFormat="1" ht="15.75" customHeight="1">
      <c r="A26" s="38"/>
      <c r="B26" s="72" t="s">
        <v>372</v>
      </c>
      <c r="C26" s="38">
        <f>D26+E26+F26+G26+H26+I26+J26</f>
        <v>10</v>
      </c>
      <c r="D26" s="38"/>
      <c r="E26" s="38">
        <v>7</v>
      </c>
      <c r="F26" s="38">
        <v>1</v>
      </c>
      <c r="G26" s="38">
        <v>2</v>
      </c>
      <c r="H26" s="38"/>
      <c r="I26" s="38"/>
      <c r="J26" s="38"/>
      <c r="K26" s="38">
        <v>11</v>
      </c>
      <c r="L26" s="38">
        <f>M26+N26+O26+P26+Q26+R26+S26</f>
        <v>10</v>
      </c>
      <c r="M26" s="38"/>
      <c r="N26" s="38">
        <v>7</v>
      </c>
      <c r="O26" s="38">
        <v>1</v>
      </c>
      <c r="P26" s="38">
        <v>2</v>
      </c>
      <c r="Q26" s="38"/>
      <c r="R26" s="38"/>
      <c r="S26" s="38"/>
      <c r="T26" s="38"/>
    </row>
    <row r="27" spans="1:20" s="34" customFormat="1" ht="15.75" customHeight="1">
      <c r="A27" s="38"/>
      <c r="B27" s="72" t="s">
        <v>143</v>
      </c>
      <c r="C27" s="38">
        <f>D27+E27+F27+G27+H27+I27+J27</f>
        <v>7</v>
      </c>
      <c r="D27" s="38"/>
      <c r="E27" s="38">
        <v>4</v>
      </c>
      <c r="F27" s="38">
        <v>1</v>
      </c>
      <c r="G27" s="38">
        <v>2</v>
      </c>
      <c r="H27" s="38"/>
      <c r="I27" s="38"/>
      <c r="J27" s="38"/>
      <c r="K27" s="38">
        <v>7</v>
      </c>
      <c r="L27" s="38">
        <f>M27+N27+O27+P27+Q27+R27+S27</f>
        <v>7</v>
      </c>
      <c r="M27" s="38"/>
      <c r="N27" s="38">
        <v>4</v>
      </c>
      <c r="O27" s="38">
        <v>1</v>
      </c>
      <c r="P27" s="38">
        <v>2</v>
      </c>
      <c r="Q27" s="38"/>
      <c r="R27" s="38"/>
      <c r="S27" s="38"/>
      <c r="T27" s="38"/>
    </row>
    <row r="28" spans="1:20" s="34" customFormat="1" ht="15.75" customHeight="1">
      <c r="A28" s="38"/>
      <c r="B28" s="72" t="s">
        <v>144</v>
      </c>
      <c r="C28" s="38">
        <f>D28+E28+F28+G28+H28+I28+J28</f>
        <v>5</v>
      </c>
      <c r="D28" s="38"/>
      <c r="E28" s="38"/>
      <c r="F28" s="38"/>
      <c r="G28" s="38"/>
      <c r="H28" s="38"/>
      <c r="I28" s="38">
        <v>5</v>
      </c>
      <c r="J28" s="38"/>
      <c r="K28" s="38">
        <v>5</v>
      </c>
      <c r="L28" s="38">
        <f>M28+N28+O28+P28+Q28+R28+S28</f>
        <v>5</v>
      </c>
      <c r="M28" s="38"/>
      <c r="N28" s="38"/>
      <c r="O28" s="38"/>
      <c r="P28" s="38"/>
      <c r="Q28" s="38"/>
      <c r="R28" s="38">
        <v>5</v>
      </c>
      <c r="S28" s="38"/>
      <c r="T28" s="38"/>
    </row>
    <row r="29" spans="1:20" s="37" customFormat="1" ht="15.75" customHeight="1">
      <c r="A29" s="35">
        <v>3</v>
      </c>
      <c r="B29" s="85" t="s">
        <v>133</v>
      </c>
      <c r="C29" s="35">
        <f aca="true" t="shared" si="7" ref="C29:S29">C30+C31+C32</f>
        <v>22</v>
      </c>
      <c r="D29" s="35">
        <f t="shared" si="7"/>
        <v>0</v>
      </c>
      <c r="E29" s="35">
        <f t="shared" si="7"/>
        <v>11</v>
      </c>
      <c r="F29" s="35">
        <f t="shared" si="7"/>
        <v>2</v>
      </c>
      <c r="G29" s="35">
        <f t="shared" si="7"/>
        <v>4</v>
      </c>
      <c r="H29" s="35">
        <f t="shared" si="7"/>
        <v>0</v>
      </c>
      <c r="I29" s="35">
        <f t="shared" si="7"/>
        <v>5</v>
      </c>
      <c r="J29" s="35">
        <f t="shared" si="7"/>
        <v>0</v>
      </c>
      <c r="K29" s="35">
        <f t="shared" si="7"/>
        <v>20</v>
      </c>
      <c r="L29" s="35">
        <f t="shared" si="7"/>
        <v>22</v>
      </c>
      <c r="M29" s="35">
        <f t="shared" si="7"/>
        <v>0</v>
      </c>
      <c r="N29" s="35">
        <f t="shared" si="7"/>
        <v>11</v>
      </c>
      <c r="O29" s="35">
        <f t="shared" si="7"/>
        <v>2</v>
      </c>
      <c r="P29" s="35">
        <f t="shared" si="7"/>
        <v>4</v>
      </c>
      <c r="Q29" s="35">
        <f t="shared" si="7"/>
        <v>0</v>
      </c>
      <c r="R29" s="35">
        <f t="shared" si="7"/>
        <v>5</v>
      </c>
      <c r="S29" s="35">
        <f t="shared" si="7"/>
        <v>0</v>
      </c>
      <c r="T29" s="35"/>
    </row>
    <row r="30" spans="1:20" s="34" customFormat="1" ht="15.75" customHeight="1">
      <c r="A30" s="38"/>
      <c r="B30" s="72" t="s">
        <v>372</v>
      </c>
      <c r="C30" s="38">
        <f>D30+E30+F30+G30+H30+I30+J30</f>
        <v>10</v>
      </c>
      <c r="D30" s="38"/>
      <c r="E30" s="38">
        <v>7</v>
      </c>
      <c r="F30" s="38">
        <v>1</v>
      </c>
      <c r="G30" s="38">
        <v>2</v>
      </c>
      <c r="H30" s="38"/>
      <c r="I30" s="38"/>
      <c r="J30" s="38"/>
      <c r="K30" s="38">
        <v>9</v>
      </c>
      <c r="L30" s="38">
        <f>M30+N30+O30+P30+Q30+R30+S30</f>
        <v>10</v>
      </c>
      <c r="M30" s="38"/>
      <c r="N30" s="38">
        <v>7</v>
      </c>
      <c r="O30" s="38">
        <v>1</v>
      </c>
      <c r="P30" s="38">
        <v>2</v>
      </c>
      <c r="Q30" s="38"/>
      <c r="R30" s="38"/>
      <c r="S30" s="38"/>
      <c r="T30" s="38"/>
    </row>
    <row r="31" spans="1:20" s="34" customFormat="1" ht="15.75" customHeight="1">
      <c r="A31" s="38"/>
      <c r="B31" s="72" t="s">
        <v>143</v>
      </c>
      <c r="C31" s="38">
        <f>D31+E31+F31+G31+H31+I31+J31</f>
        <v>7</v>
      </c>
      <c r="D31" s="38"/>
      <c r="E31" s="38">
        <v>4</v>
      </c>
      <c r="F31" s="38">
        <v>1</v>
      </c>
      <c r="G31" s="38">
        <v>2</v>
      </c>
      <c r="H31" s="38"/>
      <c r="I31" s="38"/>
      <c r="J31" s="38"/>
      <c r="K31" s="38">
        <v>8</v>
      </c>
      <c r="L31" s="38">
        <f>M31+N31+O31+P31+Q31+R31+S31</f>
        <v>7</v>
      </c>
      <c r="M31" s="38"/>
      <c r="N31" s="38">
        <v>4</v>
      </c>
      <c r="O31" s="38">
        <v>1</v>
      </c>
      <c r="P31" s="38">
        <v>2</v>
      </c>
      <c r="Q31" s="38"/>
      <c r="R31" s="38"/>
      <c r="S31" s="38"/>
      <c r="T31" s="38"/>
    </row>
    <row r="32" spans="1:20" s="34" customFormat="1" ht="15.75" customHeight="1">
      <c r="A32" s="38"/>
      <c r="B32" s="72" t="s">
        <v>144</v>
      </c>
      <c r="C32" s="38">
        <f>D32+E32+F32+G32+H32+I32+J32</f>
        <v>5</v>
      </c>
      <c r="D32" s="38"/>
      <c r="E32" s="38"/>
      <c r="F32" s="38"/>
      <c r="G32" s="38"/>
      <c r="H32" s="38"/>
      <c r="I32" s="38">
        <v>5</v>
      </c>
      <c r="J32" s="38"/>
      <c r="K32" s="38">
        <v>3</v>
      </c>
      <c r="L32" s="38">
        <f>M32+N32+O32+P32+Q32+R32+S32</f>
        <v>5</v>
      </c>
      <c r="M32" s="38"/>
      <c r="N32" s="38"/>
      <c r="O32" s="38"/>
      <c r="P32" s="38"/>
      <c r="Q32" s="38"/>
      <c r="R32" s="38">
        <v>5</v>
      </c>
      <c r="S32" s="38"/>
      <c r="T32" s="38"/>
    </row>
    <row r="33" spans="1:20" s="37" customFormat="1" ht="15.75" customHeight="1">
      <c r="A33" s="35">
        <v>4</v>
      </c>
      <c r="B33" s="85" t="s">
        <v>134</v>
      </c>
      <c r="C33" s="35">
        <f aca="true" t="shared" si="8" ref="C33:S33">C34+C35+C36</f>
        <v>22</v>
      </c>
      <c r="D33" s="35">
        <f t="shared" si="8"/>
        <v>0</v>
      </c>
      <c r="E33" s="35">
        <f t="shared" si="8"/>
        <v>18</v>
      </c>
      <c r="F33" s="35">
        <f t="shared" si="8"/>
        <v>0</v>
      </c>
      <c r="G33" s="35">
        <f t="shared" si="8"/>
        <v>2</v>
      </c>
      <c r="H33" s="35">
        <f t="shared" si="8"/>
        <v>2</v>
      </c>
      <c r="I33" s="35">
        <f t="shared" si="8"/>
        <v>0</v>
      </c>
      <c r="J33" s="35">
        <f t="shared" si="8"/>
        <v>0</v>
      </c>
      <c r="K33" s="35">
        <f t="shared" si="8"/>
        <v>21</v>
      </c>
      <c r="L33" s="35">
        <f t="shared" si="8"/>
        <v>22</v>
      </c>
      <c r="M33" s="35">
        <f t="shared" si="8"/>
        <v>0</v>
      </c>
      <c r="N33" s="35">
        <f t="shared" si="8"/>
        <v>11</v>
      </c>
      <c r="O33" s="35">
        <f t="shared" si="8"/>
        <v>2</v>
      </c>
      <c r="P33" s="35">
        <f t="shared" si="8"/>
        <v>4</v>
      </c>
      <c r="Q33" s="35">
        <f t="shared" si="8"/>
        <v>0</v>
      </c>
      <c r="R33" s="35">
        <f t="shared" si="8"/>
        <v>5</v>
      </c>
      <c r="S33" s="35">
        <f t="shared" si="8"/>
        <v>0</v>
      </c>
      <c r="T33" s="35"/>
    </row>
    <row r="34" spans="1:20" s="34" customFormat="1" ht="15.75" customHeight="1">
      <c r="A34" s="38"/>
      <c r="B34" s="72" t="s">
        <v>372</v>
      </c>
      <c r="C34" s="38">
        <f>D34+E34+F34+G34+H34+I34+J34</f>
        <v>10</v>
      </c>
      <c r="D34" s="38"/>
      <c r="E34" s="38">
        <v>9</v>
      </c>
      <c r="F34" s="38"/>
      <c r="G34" s="38"/>
      <c r="H34" s="38">
        <v>1</v>
      </c>
      <c r="I34" s="38"/>
      <c r="J34" s="38"/>
      <c r="K34" s="38">
        <v>10</v>
      </c>
      <c r="L34" s="38">
        <f>M34+N34+O34+P34+Q34+R34+S34</f>
        <v>10</v>
      </c>
      <c r="M34" s="38"/>
      <c r="N34" s="38">
        <v>7</v>
      </c>
      <c r="O34" s="38">
        <v>1</v>
      </c>
      <c r="P34" s="38">
        <v>2</v>
      </c>
      <c r="Q34" s="38"/>
      <c r="R34" s="38"/>
      <c r="S34" s="38"/>
      <c r="T34" s="38"/>
    </row>
    <row r="35" spans="1:20" s="34" customFormat="1" ht="15.75" customHeight="1">
      <c r="A35" s="38"/>
      <c r="B35" s="72" t="s">
        <v>143</v>
      </c>
      <c r="C35" s="38">
        <f>D35+E35+F35+G35+H35+I35+J35</f>
        <v>7</v>
      </c>
      <c r="D35" s="38"/>
      <c r="E35" s="38">
        <v>7</v>
      </c>
      <c r="F35" s="38"/>
      <c r="G35" s="38"/>
      <c r="H35" s="38"/>
      <c r="I35" s="38"/>
      <c r="J35" s="38"/>
      <c r="K35" s="38">
        <v>6</v>
      </c>
      <c r="L35" s="38">
        <f>M35+N35+O35+P35+Q35+R35+S35</f>
        <v>7</v>
      </c>
      <c r="M35" s="38"/>
      <c r="N35" s="38">
        <v>4</v>
      </c>
      <c r="O35" s="38">
        <v>1</v>
      </c>
      <c r="P35" s="38">
        <v>2</v>
      </c>
      <c r="Q35" s="38"/>
      <c r="R35" s="38"/>
      <c r="S35" s="38"/>
      <c r="T35" s="38"/>
    </row>
    <row r="36" spans="1:20" s="34" customFormat="1" ht="15.75" customHeight="1">
      <c r="A36" s="38"/>
      <c r="B36" s="72" t="s">
        <v>144</v>
      </c>
      <c r="C36" s="38">
        <f>D36+E36+F36+G36+H36+I36+J36</f>
        <v>5</v>
      </c>
      <c r="D36" s="38"/>
      <c r="E36" s="38">
        <v>2</v>
      </c>
      <c r="F36" s="38"/>
      <c r="G36" s="38">
        <v>2</v>
      </c>
      <c r="H36" s="38">
        <v>1</v>
      </c>
      <c r="I36" s="38"/>
      <c r="J36" s="38"/>
      <c r="K36" s="38">
        <v>5</v>
      </c>
      <c r="L36" s="38">
        <f>M36+N36+O36+P36+Q36+R36+S36</f>
        <v>5</v>
      </c>
      <c r="M36" s="38"/>
      <c r="N36" s="38"/>
      <c r="O36" s="38"/>
      <c r="P36" s="38"/>
      <c r="Q36" s="38"/>
      <c r="R36" s="38">
        <v>5</v>
      </c>
      <c r="S36" s="38"/>
      <c r="T36" s="38"/>
    </row>
    <row r="37" spans="1:20" s="37" customFormat="1" ht="17.25" customHeight="1">
      <c r="A37" s="35">
        <v>5</v>
      </c>
      <c r="B37" s="85" t="s">
        <v>135</v>
      </c>
      <c r="C37" s="35">
        <f aca="true" t="shared" si="9" ref="C37:S37">C38+C39+C40</f>
        <v>22</v>
      </c>
      <c r="D37" s="35">
        <f t="shared" si="9"/>
        <v>0</v>
      </c>
      <c r="E37" s="35">
        <f t="shared" si="9"/>
        <v>11</v>
      </c>
      <c r="F37" s="35">
        <f t="shared" si="9"/>
        <v>2</v>
      </c>
      <c r="G37" s="35">
        <f t="shared" si="9"/>
        <v>4</v>
      </c>
      <c r="H37" s="35">
        <f t="shared" si="9"/>
        <v>0</v>
      </c>
      <c r="I37" s="35">
        <f t="shared" si="9"/>
        <v>5</v>
      </c>
      <c r="J37" s="35">
        <f t="shared" si="9"/>
        <v>0</v>
      </c>
      <c r="K37" s="35">
        <f t="shared" si="9"/>
        <v>20</v>
      </c>
      <c r="L37" s="35">
        <f t="shared" si="9"/>
        <v>22</v>
      </c>
      <c r="M37" s="35">
        <f t="shared" si="9"/>
        <v>0</v>
      </c>
      <c r="N37" s="35">
        <f t="shared" si="9"/>
        <v>11</v>
      </c>
      <c r="O37" s="35">
        <f t="shared" si="9"/>
        <v>2</v>
      </c>
      <c r="P37" s="35">
        <f t="shared" si="9"/>
        <v>4</v>
      </c>
      <c r="Q37" s="35">
        <f t="shared" si="9"/>
        <v>0</v>
      </c>
      <c r="R37" s="35">
        <f t="shared" si="9"/>
        <v>5</v>
      </c>
      <c r="S37" s="35">
        <f t="shared" si="9"/>
        <v>0</v>
      </c>
      <c r="T37" s="35"/>
    </row>
    <row r="38" spans="1:20" s="34" customFormat="1" ht="15.75" customHeight="1">
      <c r="A38" s="38"/>
      <c r="B38" s="72" t="s">
        <v>372</v>
      </c>
      <c r="C38" s="38">
        <f>D38+F38+E38+G38+H38+I38+J38</f>
        <v>10</v>
      </c>
      <c r="D38" s="38"/>
      <c r="E38" s="38">
        <v>7</v>
      </c>
      <c r="F38" s="38">
        <v>1</v>
      </c>
      <c r="G38" s="38">
        <v>2</v>
      </c>
      <c r="H38" s="38"/>
      <c r="I38" s="38"/>
      <c r="J38" s="38"/>
      <c r="K38" s="38">
        <v>8</v>
      </c>
      <c r="L38" s="38">
        <f>M38+N38+O38+P38+Q38+R38+S38</f>
        <v>10</v>
      </c>
      <c r="M38" s="38"/>
      <c r="N38" s="38">
        <v>7</v>
      </c>
      <c r="O38" s="38">
        <v>1</v>
      </c>
      <c r="P38" s="38">
        <v>2</v>
      </c>
      <c r="Q38" s="38"/>
      <c r="R38" s="38"/>
      <c r="S38" s="38"/>
      <c r="T38" s="38"/>
    </row>
    <row r="39" spans="1:20" s="34" customFormat="1" ht="15.75" customHeight="1">
      <c r="A39" s="38"/>
      <c r="B39" s="72" t="s">
        <v>143</v>
      </c>
      <c r="C39" s="38">
        <f>D39+F39+E39+G39+H39+I39+J39</f>
        <v>7</v>
      </c>
      <c r="D39" s="38"/>
      <c r="E39" s="38">
        <v>4</v>
      </c>
      <c r="F39" s="38">
        <v>1</v>
      </c>
      <c r="G39" s="38">
        <v>2</v>
      </c>
      <c r="H39" s="38"/>
      <c r="I39" s="38"/>
      <c r="J39" s="38"/>
      <c r="K39" s="38">
        <v>7</v>
      </c>
      <c r="L39" s="38">
        <f>M39+N39+O39+P39+Q39+R39+S39</f>
        <v>7</v>
      </c>
      <c r="M39" s="38"/>
      <c r="N39" s="38">
        <v>4</v>
      </c>
      <c r="O39" s="38">
        <v>1</v>
      </c>
      <c r="P39" s="38">
        <v>2</v>
      </c>
      <c r="Q39" s="38"/>
      <c r="R39" s="38"/>
      <c r="S39" s="38"/>
      <c r="T39" s="38"/>
    </row>
    <row r="40" spans="1:20" s="34" customFormat="1" ht="15.75" customHeight="1">
      <c r="A40" s="38"/>
      <c r="B40" s="72" t="s">
        <v>144</v>
      </c>
      <c r="C40" s="38">
        <f>D40+F40+E40+G40+H40+I40+J40</f>
        <v>5</v>
      </c>
      <c r="D40" s="38"/>
      <c r="E40" s="38"/>
      <c r="F40" s="38"/>
      <c r="G40" s="38"/>
      <c r="H40" s="38"/>
      <c r="I40" s="38">
        <v>5</v>
      </c>
      <c r="J40" s="38"/>
      <c r="K40" s="38">
        <v>5</v>
      </c>
      <c r="L40" s="38">
        <f>M40+N40+O40+P40+Q40+R40+S40</f>
        <v>5</v>
      </c>
      <c r="M40" s="38"/>
      <c r="N40" s="38"/>
      <c r="O40" s="38"/>
      <c r="P40" s="38"/>
      <c r="Q40" s="38"/>
      <c r="R40" s="38">
        <v>5</v>
      </c>
      <c r="S40" s="38"/>
      <c r="T40" s="38"/>
    </row>
    <row r="41" spans="1:20" s="37" customFormat="1" ht="15.75" customHeight="1">
      <c r="A41" s="35">
        <v>6</v>
      </c>
      <c r="B41" s="85" t="s">
        <v>136</v>
      </c>
      <c r="C41" s="35">
        <f aca="true" t="shared" si="10" ref="C41:S41">C42+C43+C44</f>
        <v>25</v>
      </c>
      <c r="D41" s="35">
        <f t="shared" si="10"/>
        <v>0</v>
      </c>
      <c r="E41" s="35">
        <f t="shared" si="10"/>
        <v>14</v>
      </c>
      <c r="F41" s="35">
        <f t="shared" si="10"/>
        <v>2</v>
      </c>
      <c r="G41" s="35">
        <f t="shared" si="10"/>
        <v>4</v>
      </c>
      <c r="H41" s="35">
        <f t="shared" si="10"/>
        <v>0</v>
      </c>
      <c r="I41" s="35">
        <f t="shared" si="10"/>
        <v>5</v>
      </c>
      <c r="J41" s="35">
        <f t="shared" si="10"/>
        <v>0</v>
      </c>
      <c r="K41" s="35">
        <f t="shared" si="10"/>
        <v>24</v>
      </c>
      <c r="L41" s="35">
        <f t="shared" si="10"/>
        <v>25</v>
      </c>
      <c r="M41" s="35">
        <f t="shared" si="10"/>
        <v>0</v>
      </c>
      <c r="N41" s="35">
        <f t="shared" si="10"/>
        <v>14</v>
      </c>
      <c r="O41" s="35">
        <f t="shared" si="10"/>
        <v>2</v>
      </c>
      <c r="P41" s="35">
        <f t="shared" si="10"/>
        <v>4</v>
      </c>
      <c r="Q41" s="35">
        <f t="shared" si="10"/>
        <v>0</v>
      </c>
      <c r="R41" s="35">
        <f t="shared" si="10"/>
        <v>5</v>
      </c>
      <c r="S41" s="35">
        <f t="shared" si="10"/>
        <v>0</v>
      </c>
      <c r="T41" s="35"/>
    </row>
    <row r="42" spans="1:20" s="34" customFormat="1" ht="15.75" customHeight="1">
      <c r="A42" s="38"/>
      <c r="B42" s="72" t="s">
        <v>372</v>
      </c>
      <c r="C42" s="38">
        <f>D42+E42+F42+G42+H42+I42+J42</f>
        <v>12</v>
      </c>
      <c r="D42" s="38"/>
      <c r="E42" s="38">
        <v>9</v>
      </c>
      <c r="F42" s="38">
        <v>1</v>
      </c>
      <c r="G42" s="38">
        <v>2</v>
      </c>
      <c r="H42" s="38"/>
      <c r="I42" s="38"/>
      <c r="J42" s="38"/>
      <c r="K42" s="38">
        <v>11</v>
      </c>
      <c r="L42" s="38">
        <f>M42+N42+O42+P42+Q42+R42+S42</f>
        <v>12</v>
      </c>
      <c r="M42" s="38"/>
      <c r="N42" s="38">
        <v>9</v>
      </c>
      <c r="O42" s="38">
        <v>1</v>
      </c>
      <c r="P42" s="38">
        <v>2</v>
      </c>
      <c r="Q42" s="38"/>
      <c r="R42" s="38"/>
      <c r="S42" s="38"/>
      <c r="T42" s="38"/>
    </row>
    <row r="43" spans="1:20" s="34" customFormat="1" ht="15.75" customHeight="1">
      <c r="A43" s="38"/>
      <c r="B43" s="72" t="s">
        <v>143</v>
      </c>
      <c r="C43" s="38">
        <f>D43+E43+F43+G43+H43+I43+J43</f>
        <v>8</v>
      </c>
      <c r="D43" s="38"/>
      <c r="E43" s="38">
        <v>5</v>
      </c>
      <c r="F43" s="38">
        <v>1</v>
      </c>
      <c r="G43" s="38">
        <v>2</v>
      </c>
      <c r="H43" s="38"/>
      <c r="I43" s="38"/>
      <c r="J43" s="38"/>
      <c r="K43" s="38">
        <v>8</v>
      </c>
      <c r="L43" s="38">
        <f>M43+N43+O43+P43+Q43+R43+S43</f>
        <v>8</v>
      </c>
      <c r="M43" s="38"/>
      <c r="N43" s="38">
        <v>5</v>
      </c>
      <c r="O43" s="38">
        <v>1</v>
      </c>
      <c r="P43" s="38">
        <v>2</v>
      </c>
      <c r="Q43" s="38"/>
      <c r="R43" s="38"/>
      <c r="S43" s="38"/>
      <c r="T43" s="38"/>
    </row>
    <row r="44" spans="1:20" s="34" customFormat="1" ht="15.75" customHeight="1">
      <c r="A44" s="38"/>
      <c r="B44" s="72" t="s">
        <v>144</v>
      </c>
      <c r="C44" s="38">
        <f>D44+E44+F44+G44+H44+I44+J44</f>
        <v>5</v>
      </c>
      <c r="D44" s="38"/>
      <c r="E44" s="38"/>
      <c r="F44" s="38"/>
      <c r="G44" s="38"/>
      <c r="H44" s="38"/>
      <c r="I44" s="38">
        <v>5</v>
      </c>
      <c r="J44" s="38"/>
      <c r="K44" s="38">
        <v>5</v>
      </c>
      <c r="L44" s="38">
        <f>M44+N44+O44+P44+Q44+R44+S44</f>
        <v>5</v>
      </c>
      <c r="M44" s="38"/>
      <c r="N44" s="38"/>
      <c r="O44" s="38"/>
      <c r="P44" s="38"/>
      <c r="Q44" s="38"/>
      <c r="R44" s="38">
        <v>5</v>
      </c>
      <c r="S44" s="38"/>
      <c r="T44" s="38"/>
    </row>
    <row r="45" spans="1:20" s="37" customFormat="1" ht="15.75" customHeight="1">
      <c r="A45" s="35">
        <v>7</v>
      </c>
      <c r="B45" s="85" t="s">
        <v>137</v>
      </c>
      <c r="C45" s="35">
        <f aca="true" t="shared" si="11" ref="C45:S45">C46+C47+C48</f>
        <v>22</v>
      </c>
      <c r="D45" s="35">
        <f t="shared" si="11"/>
        <v>0</v>
      </c>
      <c r="E45" s="35">
        <f t="shared" si="11"/>
        <v>13</v>
      </c>
      <c r="F45" s="35">
        <f t="shared" si="11"/>
        <v>2</v>
      </c>
      <c r="G45" s="35">
        <f t="shared" si="11"/>
        <v>2</v>
      </c>
      <c r="H45" s="35">
        <f t="shared" si="11"/>
        <v>0</v>
      </c>
      <c r="I45" s="35">
        <f t="shared" si="11"/>
        <v>5</v>
      </c>
      <c r="J45" s="35">
        <f t="shared" si="11"/>
        <v>0</v>
      </c>
      <c r="K45" s="35">
        <f t="shared" si="11"/>
        <v>20</v>
      </c>
      <c r="L45" s="35">
        <f t="shared" si="11"/>
        <v>22</v>
      </c>
      <c r="M45" s="35">
        <f t="shared" si="11"/>
        <v>0</v>
      </c>
      <c r="N45" s="35">
        <f t="shared" si="11"/>
        <v>11</v>
      </c>
      <c r="O45" s="35">
        <f t="shared" si="11"/>
        <v>2</v>
      </c>
      <c r="P45" s="35">
        <f t="shared" si="11"/>
        <v>4</v>
      </c>
      <c r="Q45" s="35">
        <f t="shared" si="11"/>
        <v>0</v>
      </c>
      <c r="R45" s="35">
        <f t="shared" si="11"/>
        <v>5</v>
      </c>
      <c r="S45" s="35">
        <f t="shared" si="11"/>
        <v>0</v>
      </c>
      <c r="T45" s="35"/>
    </row>
    <row r="46" spans="1:20" s="34" customFormat="1" ht="15.75" customHeight="1">
      <c r="A46" s="38"/>
      <c r="B46" s="72" t="s">
        <v>372</v>
      </c>
      <c r="C46" s="38">
        <f>D46+E46+F46+G46+H46+I46+J46</f>
        <v>10</v>
      </c>
      <c r="D46" s="38"/>
      <c r="E46" s="38">
        <v>8</v>
      </c>
      <c r="F46" s="38">
        <v>1</v>
      </c>
      <c r="G46" s="38">
        <v>1</v>
      </c>
      <c r="H46" s="38"/>
      <c r="I46" s="38"/>
      <c r="J46" s="38"/>
      <c r="K46" s="38">
        <v>8</v>
      </c>
      <c r="L46" s="38">
        <f>M46+N46+O46+P46+Q46+R46+S46</f>
        <v>10</v>
      </c>
      <c r="M46" s="38"/>
      <c r="N46" s="38">
        <v>7</v>
      </c>
      <c r="O46" s="38">
        <v>1</v>
      </c>
      <c r="P46" s="38">
        <v>2</v>
      </c>
      <c r="Q46" s="38"/>
      <c r="R46" s="38"/>
      <c r="S46" s="38"/>
      <c r="T46" s="38"/>
    </row>
    <row r="47" spans="1:20" s="34" customFormat="1" ht="15.75" customHeight="1">
      <c r="A47" s="38"/>
      <c r="B47" s="72" t="s">
        <v>143</v>
      </c>
      <c r="C47" s="38">
        <f>D47+E47+F47+G47+H47+I47+J47</f>
        <v>7</v>
      </c>
      <c r="D47" s="38"/>
      <c r="E47" s="38">
        <v>5</v>
      </c>
      <c r="F47" s="38">
        <v>1</v>
      </c>
      <c r="G47" s="38">
        <v>1</v>
      </c>
      <c r="H47" s="38"/>
      <c r="I47" s="38"/>
      <c r="J47" s="38"/>
      <c r="K47" s="38">
        <v>7</v>
      </c>
      <c r="L47" s="38">
        <f>M47+N47+O47+P47+Q47+R47+S47</f>
        <v>7</v>
      </c>
      <c r="M47" s="38"/>
      <c r="N47" s="38">
        <v>4</v>
      </c>
      <c r="O47" s="38">
        <v>1</v>
      </c>
      <c r="P47" s="38">
        <v>2</v>
      </c>
      <c r="Q47" s="38"/>
      <c r="R47" s="38"/>
      <c r="S47" s="38"/>
      <c r="T47" s="38"/>
    </row>
    <row r="48" spans="1:20" s="34" customFormat="1" ht="15.75" customHeight="1">
      <c r="A48" s="38"/>
      <c r="B48" s="72" t="s">
        <v>144</v>
      </c>
      <c r="C48" s="38">
        <f>D48+E48+F48+G48+H48+I48+J48</f>
        <v>5</v>
      </c>
      <c r="D48" s="38"/>
      <c r="E48" s="38"/>
      <c r="F48" s="38"/>
      <c r="G48" s="38"/>
      <c r="H48" s="38"/>
      <c r="I48" s="38">
        <v>5</v>
      </c>
      <c r="J48" s="38"/>
      <c r="K48" s="38">
        <v>5</v>
      </c>
      <c r="L48" s="38">
        <f>M48+N48+O48+P48+Q48+R48+S48</f>
        <v>5</v>
      </c>
      <c r="M48" s="38"/>
      <c r="N48" s="38"/>
      <c r="O48" s="38"/>
      <c r="P48" s="38"/>
      <c r="Q48" s="38"/>
      <c r="R48" s="38">
        <v>5</v>
      </c>
      <c r="S48" s="38"/>
      <c r="T48" s="38"/>
    </row>
    <row r="49" spans="1:20" s="37" customFormat="1" ht="15.75" customHeight="1">
      <c r="A49" s="35">
        <v>8</v>
      </c>
      <c r="B49" s="85" t="s">
        <v>138</v>
      </c>
      <c r="C49" s="35">
        <f aca="true" t="shared" si="12" ref="C49:S49">C50+C51+C52</f>
        <v>22</v>
      </c>
      <c r="D49" s="35">
        <f t="shared" si="12"/>
        <v>0</v>
      </c>
      <c r="E49" s="35">
        <f t="shared" si="12"/>
        <v>11</v>
      </c>
      <c r="F49" s="35">
        <f t="shared" si="12"/>
        <v>2</v>
      </c>
      <c r="G49" s="35">
        <f t="shared" si="12"/>
        <v>4</v>
      </c>
      <c r="H49" s="35">
        <f t="shared" si="12"/>
        <v>0</v>
      </c>
      <c r="I49" s="35">
        <f t="shared" si="12"/>
        <v>5</v>
      </c>
      <c r="J49" s="35">
        <f t="shared" si="12"/>
        <v>0</v>
      </c>
      <c r="K49" s="35">
        <f t="shared" si="12"/>
        <v>16</v>
      </c>
      <c r="L49" s="35">
        <f t="shared" si="12"/>
        <v>22</v>
      </c>
      <c r="M49" s="35">
        <f t="shared" si="12"/>
        <v>0</v>
      </c>
      <c r="N49" s="35">
        <f t="shared" si="12"/>
        <v>11</v>
      </c>
      <c r="O49" s="35">
        <f t="shared" si="12"/>
        <v>2</v>
      </c>
      <c r="P49" s="35">
        <f t="shared" si="12"/>
        <v>4</v>
      </c>
      <c r="Q49" s="35">
        <f t="shared" si="12"/>
        <v>0</v>
      </c>
      <c r="R49" s="35">
        <f t="shared" si="12"/>
        <v>5</v>
      </c>
      <c r="S49" s="35">
        <f t="shared" si="12"/>
        <v>0</v>
      </c>
      <c r="T49" s="35"/>
    </row>
    <row r="50" spans="1:20" s="34" customFormat="1" ht="15.75" customHeight="1">
      <c r="A50" s="38"/>
      <c r="B50" s="72" t="s">
        <v>372</v>
      </c>
      <c r="C50" s="38">
        <f>D50+E50+F50+G50+H50+I50+J50</f>
        <v>10</v>
      </c>
      <c r="D50" s="38"/>
      <c r="E50" s="38">
        <v>7</v>
      </c>
      <c r="F50" s="38">
        <v>1</v>
      </c>
      <c r="G50" s="38">
        <v>2</v>
      </c>
      <c r="H50" s="38"/>
      <c r="I50" s="38"/>
      <c r="J50" s="38"/>
      <c r="K50" s="38">
        <v>9</v>
      </c>
      <c r="L50" s="38">
        <f>M50+N50+O50+P50+Q50+R50+S50</f>
        <v>10</v>
      </c>
      <c r="M50" s="38"/>
      <c r="N50" s="38">
        <v>7</v>
      </c>
      <c r="O50" s="38">
        <v>1</v>
      </c>
      <c r="P50" s="38">
        <v>2</v>
      </c>
      <c r="Q50" s="38"/>
      <c r="R50" s="38"/>
      <c r="S50" s="38"/>
      <c r="T50" s="38"/>
    </row>
    <row r="51" spans="1:20" s="34" customFormat="1" ht="15.75" customHeight="1">
      <c r="A51" s="38"/>
      <c r="B51" s="72" t="s">
        <v>143</v>
      </c>
      <c r="C51" s="38">
        <f>D51+E51+F51+G51+H51+I51+J51</f>
        <v>7</v>
      </c>
      <c r="D51" s="38"/>
      <c r="E51" s="38">
        <v>4</v>
      </c>
      <c r="F51" s="38">
        <v>1</v>
      </c>
      <c r="G51" s="38">
        <v>2</v>
      </c>
      <c r="H51" s="38"/>
      <c r="I51" s="38"/>
      <c r="J51" s="38"/>
      <c r="K51" s="38">
        <v>7</v>
      </c>
      <c r="L51" s="38">
        <f>M51+N51+O51+P51+Q51+R51+S51</f>
        <v>7</v>
      </c>
      <c r="M51" s="38"/>
      <c r="N51" s="38">
        <v>4</v>
      </c>
      <c r="O51" s="38">
        <v>1</v>
      </c>
      <c r="P51" s="38">
        <v>2</v>
      </c>
      <c r="Q51" s="38"/>
      <c r="R51" s="38"/>
      <c r="S51" s="38"/>
      <c r="T51" s="38"/>
    </row>
    <row r="52" spans="1:20" s="34" customFormat="1" ht="15.75" customHeight="1">
      <c r="A52" s="38"/>
      <c r="B52" s="72" t="s">
        <v>144</v>
      </c>
      <c r="C52" s="38">
        <f>D52+E52+F52+G52+H52+I52+J52</f>
        <v>5</v>
      </c>
      <c r="D52" s="38"/>
      <c r="E52" s="38"/>
      <c r="F52" s="38"/>
      <c r="G52" s="38"/>
      <c r="H52" s="38"/>
      <c r="I52" s="38">
        <v>5</v>
      </c>
      <c r="J52" s="38"/>
      <c r="K52" s="38">
        <v>0</v>
      </c>
      <c r="L52" s="38">
        <f>M52+N52+O52+P52+Q52+R52+S52</f>
        <v>5</v>
      </c>
      <c r="M52" s="38"/>
      <c r="N52" s="38"/>
      <c r="O52" s="38"/>
      <c r="P52" s="38"/>
      <c r="Q52" s="38"/>
      <c r="R52" s="38">
        <v>5</v>
      </c>
      <c r="S52" s="38"/>
      <c r="T52" s="38"/>
    </row>
    <row r="53" spans="1:20" s="37" customFormat="1" ht="15.75" customHeight="1">
      <c r="A53" s="35">
        <v>9</v>
      </c>
      <c r="B53" s="85" t="s">
        <v>139</v>
      </c>
      <c r="C53" s="35">
        <f aca="true" t="shared" si="13" ref="C53:S53">C54+C55+C56</f>
        <v>22</v>
      </c>
      <c r="D53" s="35">
        <f t="shared" si="13"/>
        <v>0</v>
      </c>
      <c r="E53" s="35">
        <f t="shared" si="13"/>
        <v>11</v>
      </c>
      <c r="F53" s="35">
        <f t="shared" si="13"/>
        <v>2</v>
      </c>
      <c r="G53" s="35">
        <f t="shared" si="13"/>
        <v>4</v>
      </c>
      <c r="H53" s="35">
        <f t="shared" si="13"/>
        <v>0</v>
      </c>
      <c r="I53" s="35">
        <f t="shared" si="13"/>
        <v>5</v>
      </c>
      <c r="J53" s="35">
        <f t="shared" si="13"/>
        <v>0</v>
      </c>
      <c r="K53" s="35">
        <f t="shared" si="13"/>
        <v>22</v>
      </c>
      <c r="L53" s="35">
        <f t="shared" si="13"/>
        <v>22</v>
      </c>
      <c r="M53" s="35">
        <f t="shared" si="13"/>
        <v>0</v>
      </c>
      <c r="N53" s="35">
        <f t="shared" si="13"/>
        <v>11</v>
      </c>
      <c r="O53" s="35">
        <f t="shared" si="13"/>
        <v>2</v>
      </c>
      <c r="P53" s="35">
        <f t="shared" si="13"/>
        <v>4</v>
      </c>
      <c r="Q53" s="35">
        <f t="shared" si="13"/>
        <v>0</v>
      </c>
      <c r="R53" s="35">
        <f t="shared" si="13"/>
        <v>5</v>
      </c>
      <c r="S53" s="35">
        <f t="shared" si="13"/>
        <v>0</v>
      </c>
      <c r="T53" s="35"/>
    </row>
    <row r="54" spans="1:20" s="34" customFormat="1" ht="15.75" customHeight="1">
      <c r="A54" s="38"/>
      <c r="B54" s="72" t="s">
        <v>372</v>
      </c>
      <c r="C54" s="38">
        <f>D54+E54+F54+G54+H54+I54+J54</f>
        <v>10</v>
      </c>
      <c r="D54" s="38"/>
      <c r="E54" s="38">
        <v>7</v>
      </c>
      <c r="F54" s="38">
        <v>1</v>
      </c>
      <c r="G54" s="38">
        <v>2</v>
      </c>
      <c r="H54" s="38"/>
      <c r="I54" s="38"/>
      <c r="J54" s="38"/>
      <c r="K54" s="38">
        <v>10</v>
      </c>
      <c r="L54" s="38">
        <f>M54+N54+O54+P54+Q54+R54+S54</f>
        <v>10</v>
      </c>
      <c r="M54" s="38"/>
      <c r="N54" s="38">
        <v>7</v>
      </c>
      <c r="O54" s="38">
        <v>1</v>
      </c>
      <c r="P54" s="38">
        <v>2</v>
      </c>
      <c r="Q54" s="38"/>
      <c r="R54" s="38"/>
      <c r="S54" s="38"/>
      <c r="T54" s="38"/>
    </row>
    <row r="55" spans="1:20" s="34" customFormat="1" ht="15.75" customHeight="1">
      <c r="A55" s="38"/>
      <c r="B55" s="72" t="s">
        <v>143</v>
      </c>
      <c r="C55" s="38">
        <f>D55+E55+F55+G55+H55+I55+J55</f>
        <v>7</v>
      </c>
      <c r="D55" s="38"/>
      <c r="E55" s="38">
        <v>4</v>
      </c>
      <c r="F55" s="38">
        <v>1</v>
      </c>
      <c r="G55" s="38">
        <v>2</v>
      </c>
      <c r="H55" s="38"/>
      <c r="I55" s="38"/>
      <c r="J55" s="38"/>
      <c r="K55" s="38">
        <v>7</v>
      </c>
      <c r="L55" s="38">
        <f>M55+N55+O55+P55+Q55+R55+S55</f>
        <v>7</v>
      </c>
      <c r="M55" s="38"/>
      <c r="N55" s="38">
        <v>4</v>
      </c>
      <c r="O55" s="38">
        <v>1</v>
      </c>
      <c r="P55" s="38">
        <v>2</v>
      </c>
      <c r="Q55" s="38"/>
      <c r="R55" s="38"/>
      <c r="S55" s="38"/>
      <c r="T55" s="38"/>
    </row>
    <row r="56" spans="1:20" s="34" customFormat="1" ht="15.75" customHeight="1">
      <c r="A56" s="38"/>
      <c r="B56" s="72" t="s">
        <v>144</v>
      </c>
      <c r="C56" s="38">
        <f>D56+E56+F56+G56+H56+I56+J56</f>
        <v>5</v>
      </c>
      <c r="D56" s="38"/>
      <c r="E56" s="38"/>
      <c r="F56" s="38"/>
      <c r="G56" s="38"/>
      <c r="H56" s="38"/>
      <c r="I56" s="38">
        <v>5</v>
      </c>
      <c r="J56" s="38"/>
      <c r="K56" s="38">
        <v>5</v>
      </c>
      <c r="L56" s="38">
        <f>M56+N56+O56+P56+Q56+R56+S56</f>
        <v>5</v>
      </c>
      <c r="M56" s="38"/>
      <c r="N56" s="38"/>
      <c r="O56" s="38"/>
      <c r="P56" s="38"/>
      <c r="Q56" s="38"/>
      <c r="R56" s="38">
        <v>5</v>
      </c>
      <c r="S56" s="38"/>
      <c r="T56" s="38"/>
    </row>
    <row r="57" spans="1:20" s="37" customFormat="1" ht="15.75" customHeight="1">
      <c r="A57" s="35">
        <v>10</v>
      </c>
      <c r="B57" s="85" t="s">
        <v>140</v>
      </c>
      <c r="C57" s="35">
        <f aca="true" t="shared" si="14" ref="C57:S57">C58+C59+C60</f>
        <v>23</v>
      </c>
      <c r="D57" s="35">
        <f t="shared" si="14"/>
        <v>0</v>
      </c>
      <c r="E57" s="35">
        <f t="shared" si="14"/>
        <v>12</v>
      </c>
      <c r="F57" s="35">
        <f t="shared" si="14"/>
        <v>2</v>
      </c>
      <c r="G57" s="35">
        <f t="shared" si="14"/>
        <v>4</v>
      </c>
      <c r="H57" s="35">
        <f t="shared" si="14"/>
        <v>0</v>
      </c>
      <c r="I57" s="35">
        <f t="shared" si="14"/>
        <v>5</v>
      </c>
      <c r="J57" s="35">
        <f t="shared" si="14"/>
        <v>0</v>
      </c>
      <c r="K57" s="35">
        <f t="shared" si="14"/>
        <v>24</v>
      </c>
      <c r="L57" s="35">
        <f t="shared" si="14"/>
        <v>23</v>
      </c>
      <c r="M57" s="35">
        <f t="shared" si="14"/>
        <v>0</v>
      </c>
      <c r="N57" s="35">
        <f t="shared" si="14"/>
        <v>12</v>
      </c>
      <c r="O57" s="35">
        <f t="shared" si="14"/>
        <v>2</v>
      </c>
      <c r="P57" s="35">
        <f t="shared" si="14"/>
        <v>4</v>
      </c>
      <c r="Q57" s="35">
        <f t="shared" si="14"/>
        <v>0</v>
      </c>
      <c r="R57" s="35">
        <f t="shared" si="14"/>
        <v>5</v>
      </c>
      <c r="S57" s="35">
        <f t="shared" si="14"/>
        <v>0</v>
      </c>
      <c r="T57" s="35"/>
    </row>
    <row r="58" spans="1:20" s="34" customFormat="1" ht="15.75" customHeight="1">
      <c r="A58" s="38"/>
      <c r="B58" s="72" t="s">
        <v>372</v>
      </c>
      <c r="C58" s="38">
        <f>D58+E58+F58+G58+H58+I58+J58</f>
        <v>11</v>
      </c>
      <c r="D58" s="38"/>
      <c r="E58" s="38">
        <v>8</v>
      </c>
      <c r="F58" s="38">
        <v>1</v>
      </c>
      <c r="G58" s="38">
        <v>2</v>
      </c>
      <c r="H58" s="38"/>
      <c r="I58" s="38"/>
      <c r="J58" s="38"/>
      <c r="K58" s="38">
        <v>12</v>
      </c>
      <c r="L58" s="38">
        <f>M58+N58+O58+P58+Q58+R58+S58</f>
        <v>11</v>
      </c>
      <c r="M58" s="38"/>
      <c r="N58" s="38">
        <v>8</v>
      </c>
      <c r="O58" s="38">
        <v>1</v>
      </c>
      <c r="P58" s="38">
        <v>2</v>
      </c>
      <c r="Q58" s="38"/>
      <c r="R58" s="38"/>
      <c r="S58" s="38"/>
      <c r="T58" s="38"/>
    </row>
    <row r="59" spans="1:20" s="34" customFormat="1" ht="15.75" customHeight="1">
      <c r="A59" s="38"/>
      <c r="B59" s="72" t="s">
        <v>143</v>
      </c>
      <c r="C59" s="38">
        <f>D59+E59+F59+G59+H59+I59+J59</f>
        <v>7</v>
      </c>
      <c r="D59" s="38"/>
      <c r="E59" s="38">
        <v>4</v>
      </c>
      <c r="F59" s="38">
        <v>1</v>
      </c>
      <c r="G59" s="38">
        <v>2</v>
      </c>
      <c r="H59" s="38"/>
      <c r="I59" s="38"/>
      <c r="J59" s="38"/>
      <c r="K59" s="38">
        <v>7</v>
      </c>
      <c r="L59" s="38">
        <f>M59+N59+O59+P59+Q59+R59+S59</f>
        <v>7</v>
      </c>
      <c r="M59" s="38"/>
      <c r="N59" s="38">
        <v>4</v>
      </c>
      <c r="O59" s="38">
        <v>1</v>
      </c>
      <c r="P59" s="38">
        <v>2</v>
      </c>
      <c r="Q59" s="38"/>
      <c r="R59" s="38"/>
      <c r="S59" s="38"/>
      <c r="T59" s="38"/>
    </row>
    <row r="60" spans="1:20" s="34" customFormat="1" ht="15.75" customHeight="1">
      <c r="A60" s="38"/>
      <c r="B60" s="72" t="s">
        <v>144</v>
      </c>
      <c r="C60" s="38">
        <f>D60+E60+F60+G60+H60+I60+J60</f>
        <v>5</v>
      </c>
      <c r="D60" s="38"/>
      <c r="E60" s="38"/>
      <c r="F60" s="38"/>
      <c r="G60" s="38"/>
      <c r="H60" s="38"/>
      <c r="I60" s="38">
        <v>5</v>
      </c>
      <c r="J60" s="38"/>
      <c r="K60" s="38">
        <v>5</v>
      </c>
      <c r="L60" s="38">
        <f>M60+N60+O60+P60+Q60+R60+S60</f>
        <v>5</v>
      </c>
      <c r="M60" s="38"/>
      <c r="N60" s="38"/>
      <c r="O60" s="38"/>
      <c r="P60" s="38"/>
      <c r="Q60" s="38"/>
      <c r="R60" s="38">
        <v>5</v>
      </c>
      <c r="S60" s="38"/>
      <c r="T60" s="38"/>
    </row>
    <row r="61" spans="1:20" s="37" customFormat="1" ht="15.75" customHeight="1">
      <c r="A61" s="35"/>
      <c r="B61" s="35" t="s">
        <v>223</v>
      </c>
      <c r="C61" s="35">
        <f aca="true" t="shared" si="15" ref="C61:S61">C10+C11+C20</f>
        <v>510</v>
      </c>
      <c r="D61" s="35">
        <f t="shared" si="15"/>
        <v>3</v>
      </c>
      <c r="E61" s="35">
        <f t="shared" si="15"/>
        <v>280</v>
      </c>
      <c r="F61" s="35">
        <f t="shared" si="15"/>
        <v>52</v>
      </c>
      <c r="G61" s="35">
        <f t="shared" si="15"/>
        <v>91</v>
      </c>
      <c r="H61" s="35">
        <f t="shared" si="15"/>
        <v>19</v>
      </c>
      <c r="I61" s="35">
        <f t="shared" si="15"/>
        <v>62</v>
      </c>
      <c r="J61" s="35">
        <f t="shared" si="15"/>
        <v>3</v>
      </c>
      <c r="K61" s="35">
        <f t="shared" si="15"/>
        <v>483</v>
      </c>
      <c r="L61" s="35">
        <f t="shared" si="15"/>
        <v>510</v>
      </c>
      <c r="M61" s="35">
        <f t="shared" si="15"/>
        <v>3</v>
      </c>
      <c r="N61" s="35">
        <f t="shared" si="15"/>
        <v>271</v>
      </c>
      <c r="O61" s="35">
        <f t="shared" si="15"/>
        <v>54</v>
      </c>
      <c r="P61" s="35">
        <f t="shared" si="15"/>
        <v>95</v>
      </c>
      <c r="Q61" s="35">
        <f t="shared" si="15"/>
        <v>17</v>
      </c>
      <c r="R61" s="35">
        <f t="shared" si="15"/>
        <v>67</v>
      </c>
      <c r="S61" s="35">
        <f t="shared" si="15"/>
        <v>3</v>
      </c>
      <c r="T61" s="35"/>
    </row>
    <row r="62" spans="1:20" ht="30" customHeight="1">
      <c r="A62" s="262"/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</row>
    <row r="69" spans="5:9" ht="15.75">
      <c r="E69" s="151"/>
      <c r="F69" s="151"/>
      <c r="G69" s="151"/>
      <c r="H69" s="151"/>
      <c r="I69" s="151"/>
    </row>
  </sheetData>
  <sheetProtection/>
  <mergeCells count="19">
    <mergeCell ref="R1:T1"/>
    <mergeCell ref="A1:B1"/>
    <mergeCell ref="B7:B9"/>
    <mergeCell ref="A2:B2"/>
    <mergeCell ref="C7:J7"/>
    <mergeCell ref="D8:J8"/>
    <mergeCell ref="A7:A9"/>
    <mergeCell ref="C8:C9"/>
    <mergeCell ref="T7:T9"/>
    <mergeCell ref="K7:K9"/>
    <mergeCell ref="U15:AI15"/>
    <mergeCell ref="U12:Z12"/>
    <mergeCell ref="A62:T62"/>
    <mergeCell ref="A3:T3"/>
    <mergeCell ref="A4:T4"/>
    <mergeCell ref="A5:T5"/>
    <mergeCell ref="L7:S7"/>
    <mergeCell ref="M8:S8"/>
    <mergeCell ref="L8:L9"/>
  </mergeCells>
  <printOptions/>
  <pageMargins left="0.2362204724409449" right="0" top="0.31496062992125984" bottom="0.2362204724409449" header="0" footer="0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R55" sqref="R55"/>
    </sheetView>
  </sheetViews>
  <sheetFormatPr defaultColWidth="9.33203125" defaultRowHeight="12.75"/>
  <cols>
    <col min="1" max="1" width="5.33203125" style="5" customWidth="1"/>
    <col min="2" max="2" width="47" style="5" customWidth="1"/>
    <col min="3" max="3" width="8.83203125" style="5" customWidth="1"/>
    <col min="4" max="9" width="6.83203125" style="5" customWidth="1"/>
    <col min="10" max="11" width="8.83203125" style="5" customWidth="1"/>
    <col min="12" max="17" width="6.83203125" style="5" customWidth="1"/>
    <col min="18" max="18" width="16.16015625" style="5" customWidth="1"/>
    <col min="19" max="16384" width="9.33203125" style="5" customWidth="1"/>
  </cols>
  <sheetData>
    <row r="1" spans="1:18" ht="32.25" customHeight="1">
      <c r="A1" s="175" t="s">
        <v>344</v>
      </c>
      <c r="B1" s="176"/>
      <c r="C1" s="10"/>
      <c r="D1" s="10"/>
      <c r="P1" s="194" t="s">
        <v>122</v>
      </c>
      <c r="Q1" s="194"/>
      <c r="R1" s="194"/>
    </row>
    <row r="2" spans="1:4" s="9" customFormat="1" ht="15.75">
      <c r="A2" s="177"/>
      <c r="B2" s="177"/>
      <c r="C2" s="10"/>
      <c r="D2" s="10"/>
    </row>
    <row r="3" spans="1:18" s="87" customFormat="1" ht="18.75">
      <c r="A3" s="263" t="s">
        <v>284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s="87" customFormat="1" ht="18.75">
      <c r="A4" s="264" t="s">
        <v>408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8" ht="15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1:18" ht="24.75" customHeight="1">
      <c r="A6" s="184" t="s">
        <v>224</v>
      </c>
      <c r="B6" s="184" t="s">
        <v>50</v>
      </c>
      <c r="C6" s="183" t="s">
        <v>268</v>
      </c>
      <c r="D6" s="183"/>
      <c r="E6" s="183"/>
      <c r="F6" s="183"/>
      <c r="G6" s="183"/>
      <c r="H6" s="183"/>
      <c r="I6" s="183"/>
      <c r="J6" s="186" t="s">
        <v>297</v>
      </c>
      <c r="K6" s="183" t="s">
        <v>269</v>
      </c>
      <c r="L6" s="183"/>
      <c r="M6" s="183"/>
      <c r="N6" s="183"/>
      <c r="O6" s="183"/>
      <c r="P6" s="183"/>
      <c r="Q6" s="183"/>
      <c r="R6" s="183" t="s">
        <v>11</v>
      </c>
    </row>
    <row r="7" spans="1:18" s="21" customFormat="1" ht="24.75" customHeight="1">
      <c r="A7" s="185"/>
      <c r="B7" s="185"/>
      <c r="C7" s="186" t="s">
        <v>81</v>
      </c>
      <c r="D7" s="183" t="s">
        <v>54</v>
      </c>
      <c r="E7" s="183"/>
      <c r="F7" s="183"/>
      <c r="G7" s="183"/>
      <c r="H7" s="183"/>
      <c r="I7" s="183"/>
      <c r="J7" s="186"/>
      <c r="K7" s="186" t="s">
        <v>81</v>
      </c>
      <c r="L7" s="183" t="s">
        <v>54</v>
      </c>
      <c r="M7" s="183"/>
      <c r="N7" s="183"/>
      <c r="O7" s="183"/>
      <c r="P7" s="183"/>
      <c r="Q7" s="183"/>
      <c r="R7" s="183"/>
    </row>
    <row r="8" spans="1:18" s="21" customFormat="1" ht="36.75" customHeight="1">
      <c r="A8" s="182"/>
      <c r="B8" s="182"/>
      <c r="C8" s="186"/>
      <c r="D8" s="17" t="s">
        <v>90</v>
      </c>
      <c r="E8" s="17" t="s">
        <v>91</v>
      </c>
      <c r="F8" s="17" t="s">
        <v>93</v>
      </c>
      <c r="G8" s="17" t="s">
        <v>92</v>
      </c>
      <c r="H8" s="17" t="s">
        <v>94</v>
      </c>
      <c r="I8" s="17" t="s">
        <v>70</v>
      </c>
      <c r="J8" s="186"/>
      <c r="K8" s="186"/>
      <c r="L8" s="17" t="s">
        <v>90</v>
      </c>
      <c r="M8" s="17" t="s">
        <v>91</v>
      </c>
      <c r="N8" s="17" t="s">
        <v>93</v>
      </c>
      <c r="O8" s="17" t="s">
        <v>92</v>
      </c>
      <c r="P8" s="17" t="s">
        <v>94</v>
      </c>
      <c r="Q8" s="17" t="s">
        <v>70</v>
      </c>
      <c r="R8" s="183"/>
    </row>
    <row r="9" spans="1:18" s="37" customFormat="1" ht="18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  <c r="R9" s="74">
        <v>18</v>
      </c>
    </row>
    <row r="10" spans="1:18" s="37" customFormat="1" ht="18" customHeight="1">
      <c r="A10" s="35" t="s">
        <v>117</v>
      </c>
      <c r="B10" s="36" t="s">
        <v>373</v>
      </c>
      <c r="C10" s="35">
        <f aca="true" t="shared" si="0" ref="C10:Q10">C11+C13+C15+C17+C22+C26+C30+C32+C39+C43+C47+C49+C51</f>
        <v>619</v>
      </c>
      <c r="D10" s="35">
        <f t="shared" si="0"/>
        <v>488</v>
      </c>
      <c r="E10" s="35">
        <f t="shared" si="0"/>
        <v>23</v>
      </c>
      <c r="F10" s="35">
        <f t="shared" si="0"/>
        <v>83</v>
      </c>
      <c r="G10" s="35">
        <f t="shared" si="0"/>
        <v>14</v>
      </c>
      <c r="H10" s="35">
        <f t="shared" si="0"/>
        <v>4</v>
      </c>
      <c r="I10" s="35">
        <f t="shared" si="0"/>
        <v>7</v>
      </c>
      <c r="J10" s="35">
        <f t="shared" si="0"/>
        <v>597</v>
      </c>
      <c r="K10" s="35">
        <f>K11+K13+K15+K17+K22+K26+K30+K32+K39+K43+K47+K49+K51</f>
        <v>633</v>
      </c>
      <c r="L10" s="35">
        <f t="shared" si="0"/>
        <v>503</v>
      </c>
      <c r="M10" s="35">
        <f t="shared" si="0"/>
        <v>23</v>
      </c>
      <c r="N10" s="35">
        <f t="shared" si="0"/>
        <v>83</v>
      </c>
      <c r="O10" s="35">
        <f t="shared" si="0"/>
        <v>14</v>
      </c>
      <c r="P10" s="35">
        <f t="shared" si="0"/>
        <v>3</v>
      </c>
      <c r="Q10" s="35">
        <f t="shared" si="0"/>
        <v>7</v>
      </c>
      <c r="R10" s="35"/>
    </row>
    <row r="11" spans="1:18" s="37" customFormat="1" ht="18" customHeight="1">
      <c r="A11" s="35">
        <v>1</v>
      </c>
      <c r="B11" s="85" t="s">
        <v>374</v>
      </c>
      <c r="C11" s="35">
        <f aca="true" t="shared" si="1" ref="C11:Q11">C12</f>
        <v>7</v>
      </c>
      <c r="D11" s="35">
        <f t="shared" si="1"/>
        <v>7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35">
        <f t="shared" si="1"/>
        <v>7</v>
      </c>
      <c r="K11" s="35">
        <f t="shared" si="1"/>
        <v>7</v>
      </c>
      <c r="L11" s="35">
        <f t="shared" si="1"/>
        <v>7</v>
      </c>
      <c r="M11" s="35">
        <f t="shared" si="1"/>
        <v>0</v>
      </c>
      <c r="N11" s="35">
        <f t="shared" si="1"/>
        <v>0</v>
      </c>
      <c r="O11" s="35">
        <f t="shared" si="1"/>
        <v>0</v>
      </c>
      <c r="P11" s="35">
        <f t="shared" si="1"/>
        <v>0</v>
      </c>
      <c r="Q11" s="35">
        <f t="shared" si="1"/>
        <v>0</v>
      </c>
      <c r="R11" s="35"/>
    </row>
    <row r="12" spans="1:18" s="34" customFormat="1" ht="18" customHeight="1">
      <c r="A12" s="38"/>
      <c r="B12" s="72" t="s">
        <v>196</v>
      </c>
      <c r="C12" s="38">
        <f>D12+E12+F12+G12+H12+I12</f>
        <v>7</v>
      </c>
      <c r="D12" s="38">
        <v>7</v>
      </c>
      <c r="E12" s="38"/>
      <c r="F12" s="38"/>
      <c r="G12" s="38"/>
      <c r="H12" s="38"/>
      <c r="I12" s="38"/>
      <c r="J12" s="38">
        <v>7</v>
      </c>
      <c r="K12" s="38">
        <f>L12+M12+N12+O12+P12+Q12</f>
        <v>7</v>
      </c>
      <c r="L12" s="38">
        <v>7</v>
      </c>
      <c r="M12" s="38"/>
      <c r="N12" s="38"/>
      <c r="O12" s="38"/>
      <c r="P12" s="38"/>
      <c r="Q12" s="38"/>
      <c r="R12" s="38"/>
    </row>
    <row r="13" spans="1:18" s="37" customFormat="1" ht="18" customHeight="1">
      <c r="A13" s="35">
        <v>2</v>
      </c>
      <c r="B13" s="85" t="s">
        <v>197</v>
      </c>
      <c r="C13" s="35">
        <f aca="true" t="shared" si="2" ref="C13:Q13">C14</f>
        <v>10</v>
      </c>
      <c r="D13" s="35">
        <f t="shared" si="2"/>
        <v>7</v>
      </c>
      <c r="E13" s="35">
        <f t="shared" si="2"/>
        <v>1</v>
      </c>
      <c r="F13" s="35">
        <f t="shared" si="2"/>
        <v>2</v>
      </c>
      <c r="G13" s="35">
        <f t="shared" si="2"/>
        <v>0</v>
      </c>
      <c r="H13" s="35">
        <f t="shared" si="2"/>
        <v>0</v>
      </c>
      <c r="I13" s="35">
        <f t="shared" si="2"/>
        <v>0</v>
      </c>
      <c r="J13" s="35">
        <f t="shared" si="2"/>
        <v>9</v>
      </c>
      <c r="K13" s="35">
        <f t="shared" si="2"/>
        <v>10</v>
      </c>
      <c r="L13" s="35">
        <f t="shared" si="2"/>
        <v>7</v>
      </c>
      <c r="M13" s="35">
        <f t="shared" si="2"/>
        <v>1</v>
      </c>
      <c r="N13" s="35">
        <f t="shared" si="2"/>
        <v>2</v>
      </c>
      <c r="O13" s="35">
        <f t="shared" si="2"/>
        <v>0</v>
      </c>
      <c r="P13" s="35">
        <f t="shared" si="2"/>
        <v>0</v>
      </c>
      <c r="Q13" s="35">
        <f t="shared" si="2"/>
        <v>0</v>
      </c>
      <c r="R13" s="35"/>
    </row>
    <row r="14" spans="1:18" s="34" customFormat="1" ht="18" customHeight="1">
      <c r="A14" s="38"/>
      <c r="B14" s="72" t="s">
        <v>399</v>
      </c>
      <c r="C14" s="38">
        <f>D14+E14+F14+G14+H14+I14</f>
        <v>10</v>
      </c>
      <c r="D14" s="38">
        <v>7</v>
      </c>
      <c r="E14" s="38">
        <v>1</v>
      </c>
      <c r="F14" s="38">
        <v>2</v>
      </c>
      <c r="G14" s="38"/>
      <c r="H14" s="38"/>
      <c r="I14" s="38"/>
      <c r="J14" s="38">
        <v>9</v>
      </c>
      <c r="K14" s="38">
        <f>L14+M14+N14+O14+P14+Q14</f>
        <v>10</v>
      </c>
      <c r="L14" s="38">
        <v>7</v>
      </c>
      <c r="M14" s="38">
        <v>1</v>
      </c>
      <c r="N14" s="38">
        <v>2</v>
      </c>
      <c r="O14" s="38"/>
      <c r="P14" s="38"/>
      <c r="Q14" s="38"/>
      <c r="R14" s="38"/>
    </row>
    <row r="15" spans="1:18" s="37" customFormat="1" ht="18" customHeight="1">
      <c r="A15" s="35">
        <v>3</v>
      </c>
      <c r="B15" s="85" t="s">
        <v>198</v>
      </c>
      <c r="C15" s="35">
        <f aca="true" t="shared" si="3" ref="C15:Q15">C16</f>
        <v>13</v>
      </c>
      <c r="D15" s="35">
        <f t="shared" si="3"/>
        <v>13</v>
      </c>
      <c r="E15" s="35">
        <f t="shared" si="3"/>
        <v>0</v>
      </c>
      <c r="F15" s="35">
        <f t="shared" si="3"/>
        <v>0</v>
      </c>
      <c r="G15" s="35">
        <f t="shared" si="3"/>
        <v>0</v>
      </c>
      <c r="H15" s="35">
        <f t="shared" si="3"/>
        <v>0</v>
      </c>
      <c r="I15" s="35">
        <f t="shared" si="3"/>
        <v>0</v>
      </c>
      <c r="J15" s="35">
        <f t="shared" si="3"/>
        <v>13</v>
      </c>
      <c r="K15" s="35">
        <f t="shared" si="3"/>
        <v>13</v>
      </c>
      <c r="L15" s="35">
        <f t="shared" si="3"/>
        <v>13</v>
      </c>
      <c r="M15" s="35">
        <f t="shared" si="3"/>
        <v>0</v>
      </c>
      <c r="N15" s="35">
        <f t="shared" si="3"/>
        <v>0</v>
      </c>
      <c r="O15" s="35">
        <f t="shared" si="3"/>
        <v>0</v>
      </c>
      <c r="P15" s="35">
        <f t="shared" si="3"/>
        <v>0</v>
      </c>
      <c r="Q15" s="35">
        <f t="shared" si="3"/>
        <v>0</v>
      </c>
      <c r="R15" s="35"/>
    </row>
    <row r="16" spans="1:18" s="34" customFormat="1" ht="30" customHeight="1">
      <c r="A16" s="38"/>
      <c r="B16" s="113" t="s">
        <v>375</v>
      </c>
      <c r="C16" s="38">
        <f>D16+E16+F16+G16+H16+I16</f>
        <v>13</v>
      </c>
      <c r="D16" s="38">
        <v>13</v>
      </c>
      <c r="E16" s="38"/>
      <c r="F16" s="38"/>
      <c r="G16" s="38"/>
      <c r="H16" s="38"/>
      <c r="I16" s="38"/>
      <c r="J16" s="38">
        <v>13</v>
      </c>
      <c r="K16" s="38">
        <f>L16+M16+N16+O16+P16+Q16</f>
        <v>13</v>
      </c>
      <c r="L16" s="38">
        <v>13</v>
      </c>
      <c r="M16" s="38"/>
      <c r="N16" s="38"/>
      <c r="O16" s="38"/>
      <c r="P16" s="38"/>
      <c r="Q16" s="38"/>
      <c r="R16" s="38"/>
    </row>
    <row r="17" spans="1:18" s="37" customFormat="1" ht="18" customHeight="1">
      <c r="A17" s="35">
        <v>4</v>
      </c>
      <c r="B17" s="84" t="s">
        <v>376</v>
      </c>
      <c r="C17" s="35">
        <f aca="true" t="shared" si="4" ref="C17:Q17">C18+C19+C20+C21</f>
        <v>159</v>
      </c>
      <c r="D17" s="35">
        <f t="shared" si="4"/>
        <v>65</v>
      </c>
      <c r="E17" s="35">
        <f t="shared" si="4"/>
        <v>19</v>
      </c>
      <c r="F17" s="35">
        <f t="shared" si="4"/>
        <v>56</v>
      </c>
      <c r="G17" s="35">
        <f t="shared" si="4"/>
        <v>12</v>
      </c>
      <c r="H17" s="35">
        <f t="shared" si="4"/>
        <v>0</v>
      </c>
      <c r="I17" s="35">
        <f t="shared" si="4"/>
        <v>7</v>
      </c>
      <c r="J17" s="35">
        <f t="shared" si="4"/>
        <v>155</v>
      </c>
      <c r="K17" s="35">
        <f t="shared" si="4"/>
        <v>159</v>
      </c>
      <c r="L17" s="35">
        <f t="shared" si="4"/>
        <v>65</v>
      </c>
      <c r="M17" s="35">
        <f t="shared" si="4"/>
        <v>19</v>
      </c>
      <c r="N17" s="35">
        <f t="shared" si="4"/>
        <v>56</v>
      </c>
      <c r="O17" s="35">
        <f t="shared" si="4"/>
        <v>12</v>
      </c>
      <c r="P17" s="35">
        <f t="shared" si="4"/>
        <v>0</v>
      </c>
      <c r="Q17" s="35">
        <f t="shared" si="4"/>
        <v>7</v>
      </c>
      <c r="R17" s="169" t="s">
        <v>282</v>
      </c>
    </row>
    <row r="18" spans="1:18" s="34" customFormat="1" ht="18" customHeight="1">
      <c r="A18" s="38"/>
      <c r="B18" s="113" t="s">
        <v>208</v>
      </c>
      <c r="C18" s="38">
        <f>D18+E18+F18+G18+H18+I18</f>
        <v>32</v>
      </c>
      <c r="D18" s="38">
        <v>25</v>
      </c>
      <c r="E18" s="38">
        <v>2</v>
      </c>
      <c r="F18" s="38">
        <v>5</v>
      </c>
      <c r="G18" s="38"/>
      <c r="H18" s="38"/>
      <c r="I18" s="38"/>
      <c r="J18" s="38">
        <v>29</v>
      </c>
      <c r="K18" s="38">
        <f>L18+M18+N18+O18+P18+Q18</f>
        <v>32</v>
      </c>
      <c r="L18" s="38">
        <v>25</v>
      </c>
      <c r="M18" s="38">
        <v>2</v>
      </c>
      <c r="N18" s="38">
        <v>5</v>
      </c>
      <c r="O18" s="38"/>
      <c r="P18" s="38"/>
      <c r="Q18" s="38"/>
      <c r="R18" s="38"/>
    </row>
    <row r="19" spans="1:18" s="34" customFormat="1" ht="35.25" customHeight="1">
      <c r="A19" s="38"/>
      <c r="B19" s="113" t="s">
        <v>400</v>
      </c>
      <c r="C19" s="38">
        <f>D19+E19+F19+G19+H19+I19</f>
        <v>25</v>
      </c>
      <c r="D19" s="38">
        <v>11</v>
      </c>
      <c r="E19" s="38">
        <v>4</v>
      </c>
      <c r="F19" s="38">
        <v>8</v>
      </c>
      <c r="G19" s="38">
        <v>2</v>
      </c>
      <c r="H19" s="38"/>
      <c r="I19" s="38"/>
      <c r="J19" s="38">
        <v>25</v>
      </c>
      <c r="K19" s="38">
        <f>L19+M19+N19+O19+P19+Q19</f>
        <v>25</v>
      </c>
      <c r="L19" s="38">
        <v>11</v>
      </c>
      <c r="M19" s="38">
        <v>4</v>
      </c>
      <c r="N19" s="38">
        <v>8</v>
      </c>
      <c r="O19" s="38">
        <v>2</v>
      </c>
      <c r="P19" s="38"/>
      <c r="Q19" s="38"/>
      <c r="R19" s="38"/>
    </row>
    <row r="20" spans="1:18" s="34" customFormat="1" ht="18" customHeight="1">
      <c r="A20" s="38"/>
      <c r="B20" s="113" t="s">
        <v>209</v>
      </c>
      <c r="C20" s="38">
        <f>D20+E20+F20+G20+H20+I20</f>
        <v>26</v>
      </c>
      <c r="D20" s="38">
        <v>7</v>
      </c>
      <c r="E20" s="38">
        <v>3</v>
      </c>
      <c r="F20" s="38">
        <v>12</v>
      </c>
      <c r="G20" s="38">
        <v>4</v>
      </c>
      <c r="H20" s="38"/>
      <c r="I20" s="38"/>
      <c r="J20" s="38">
        <v>26</v>
      </c>
      <c r="K20" s="38">
        <f>L20+M20+N20+O20+P20+Q20</f>
        <v>26</v>
      </c>
      <c r="L20" s="38">
        <v>7</v>
      </c>
      <c r="M20" s="38">
        <v>3</v>
      </c>
      <c r="N20" s="38">
        <v>12</v>
      </c>
      <c r="O20" s="38">
        <v>4</v>
      </c>
      <c r="P20" s="38"/>
      <c r="Q20" s="38"/>
      <c r="R20" s="168" t="s">
        <v>279</v>
      </c>
    </row>
    <row r="21" spans="1:18" s="34" customFormat="1" ht="18" customHeight="1">
      <c r="A21" s="38"/>
      <c r="B21" s="113" t="s">
        <v>377</v>
      </c>
      <c r="C21" s="38">
        <f>D21+E21+F21+G21+H21+I21</f>
        <v>76</v>
      </c>
      <c r="D21" s="38">
        <v>22</v>
      </c>
      <c r="E21" s="38">
        <v>10</v>
      </c>
      <c r="F21" s="38">
        <v>31</v>
      </c>
      <c r="G21" s="38">
        <v>6</v>
      </c>
      <c r="H21" s="38"/>
      <c r="I21" s="38">
        <v>7</v>
      </c>
      <c r="J21" s="38">
        <v>75</v>
      </c>
      <c r="K21" s="38">
        <f>L21+M21+N21+O21+P21+Q21</f>
        <v>76</v>
      </c>
      <c r="L21" s="38">
        <v>22</v>
      </c>
      <c r="M21" s="38">
        <v>10</v>
      </c>
      <c r="N21" s="38">
        <v>31</v>
      </c>
      <c r="O21" s="38">
        <v>6</v>
      </c>
      <c r="P21" s="38"/>
      <c r="Q21" s="38">
        <v>7</v>
      </c>
      <c r="R21" s="168" t="s">
        <v>279</v>
      </c>
    </row>
    <row r="22" spans="1:18" s="37" customFormat="1" ht="18" customHeight="1">
      <c r="A22" s="35">
        <v>5</v>
      </c>
      <c r="B22" s="85" t="s">
        <v>199</v>
      </c>
      <c r="C22" s="35">
        <f aca="true" t="shared" si="5" ref="C22:J22">C23+C24</f>
        <v>14</v>
      </c>
      <c r="D22" s="35">
        <f t="shared" si="5"/>
        <v>14</v>
      </c>
      <c r="E22" s="35">
        <f t="shared" si="5"/>
        <v>0</v>
      </c>
      <c r="F22" s="35">
        <f t="shared" si="5"/>
        <v>0</v>
      </c>
      <c r="G22" s="35">
        <f t="shared" si="5"/>
        <v>0</v>
      </c>
      <c r="H22" s="35">
        <f t="shared" si="5"/>
        <v>0</v>
      </c>
      <c r="I22" s="35">
        <f t="shared" si="5"/>
        <v>0</v>
      </c>
      <c r="J22" s="35">
        <f t="shared" si="5"/>
        <v>14</v>
      </c>
      <c r="K22" s="35">
        <f aca="true" t="shared" si="6" ref="K22:Q22">K23+K24+K25</f>
        <v>15</v>
      </c>
      <c r="L22" s="35">
        <f t="shared" si="6"/>
        <v>15</v>
      </c>
      <c r="M22" s="35">
        <f t="shared" si="6"/>
        <v>0</v>
      </c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 t="s">
        <v>306</v>
      </c>
    </row>
    <row r="23" spans="1:18" s="34" customFormat="1" ht="27.75" customHeight="1">
      <c r="A23" s="38"/>
      <c r="B23" s="113" t="s">
        <v>404</v>
      </c>
      <c r="C23" s="38">
        <f>D23+E23+F23+G23+H23+I23</f>
        <v>9</v>
      </c>
      <c r="D23" s="38">
        <v>9</v>
      </c>
      <c r="E23" s="38"/>
      <c r="F23" s="38"/>
      <c r="G23" s="38"/>
      <c r="H23" s="38"/>
      <c r="I23" s="38"/>
      <c r="J23" s="38">
        <v>9</v>
      </c>
      <c r="K23" s="38">
        <f>L23+M23+N23+O23+P23+Q23</f>
        <v>7</v>
      </c>
      <c r="L23" s="38">
        <v>7</v>
      </c>
      <c r="M23" s="38"/>
      <c r="N23" s="38"/>
      <c r="O23" s="38"/>
      <c r="P23" s="38"/>
      <c r="Q23" s="38"/>
      <c r="R23" s="38" t="s">
        <v>303</v>
      </c>
    </row>
    <row r="24" spans="1:18" s="34" customFormat="1" ht="18" customHeight="1">
      <c r="A24" s="38"/>
      <c r="B24" s="72" t="s">
        <v>401</v>
      </c>
      <c r="C24" s="38">
        <f>D24+E24+F24+G24+H24+I24</f>
        <v>5</v>
      </c>
      <c r="D24" s="38">
        <v>5</v>
      </c>
      <c r="E24" s="38"/>
      <c r="F24" s="38"/>
      <c r="G24" s="38"/>
      <c r="H24" s="38"/>
      <c r="I24" s="38"/>
      <c r="J24" s="38">
        <v>5</v>
      </c>
      <c r="K24" s="38">
        <f>L24+M24+N24+O24+P24+Q24</f>
        <v>4</v>
      </c>
      <c r="L24" s="38">
        <v>4</v>
      </c>
      <c r="M24" s="38"/>
      <c r="N24" s="38"/>
      <c r="O24" s="38"/>
      <c r="P24" s="38"/>
      <c r="Q24" s="38"/>
      <c r="R24" s="38" t="s">
        <v>304</v>
      </c>
    </row>
    <row r="25" spans="1:18" s="34" customFormat="1" ht="27" customHeight="1">
      <c r="A25" s="38"/>
      <c r="B25" s="113" t="s">
        <v>378</v>
      </c>
      <c r="C25" s="38"/>
      <c r="D25" s="38"/>
      <c r="E25" s="38"/>
      <c r="F25" s="38"/>
      <c r="G25" s="38"/>
      <c r="H25" s="38"/>
      <c r="I25" s="38"/>
      <c r="J25" s="38"/>
      <c r="K25" s="38">
        <f>L25+M25+N25+O25+P25+Q25</f>
        <v>4</v>
      </c>
      <c r="L25" s="38">
        <v>4</v>
      </c>
      <c r="M25" s="38"/>
      <c r="N25" s="38"/>
      <c r="O25" s="38"/>
      <c r="P25" s="38"/>
      <c r="Q25" s="38"/>
      <c r="R25" s="38" t="s">
        <v>305</v>
      </c>
    </row>
    <row r="26" spans="1:18" s="37" customFormat="1" ht="18" customHeight="1">
      <c r="A26" s="35">
        <v>6</v>
      </c>
      <c r="B26" s="85" t="s">
        <v>200</v>
      </c>
      <c r="C26" s="35">
        <f aca="true" t="shared" si="7" ref="C26:Q26">C27+C28+C29</f>
        <v>27</v>
      </c>
      <c r="D26" s="35">
        <f t="shared" si="7"/>
        <v>27</v>
      </c>
      <c r="E26" s="35">
        <f t="shared" si="7"/>
        <v>0</v>
      </c>
      <c r="F26" s="35">
        <f t="shared" si="7"/>
        <v>0</v>
      </c>
      <c r="G26" s="35">
        <f t="shared" si="7"/>
        <v>0</v>
      </c>
      <c r="H26" s="35">
        <f t="shared" si="7"/>
        <v>0</v>
      </c>
      <c r="I26" s="35">
        <f t="shared" si="7"/>
        <v>0</v>
      </c>
      <c r="J26" s="35">
        <f t="shared" si="7"/>
        <v>24</v>
      </c>
      <c r="K26" s="35">
        <f t="shared" si="7"/>
        <v>27</v>
      </c>
      <c r="L26" s="35">
        <f t="shared" si="7"/>
        <v>27</v>
      </c>
      <c r="M26" s="35">
        <f t="shared" si="7"/>
        <v>0</v>
      </c>
      <c r="N26" s="35">
        <f t="shared" si="7"/>
        <v>0</v>
      </c>
      <c r="O26" s="35">
        <f t="shared" si="7"/>
        <v>0</v>
      </c>
      <c r="P26" s="35">
        <f t="shared" si="7"/>
        <v>0</v>
      </c>
      <c r="Q26" s="35">
        <f t="shared" si="7"/>
        <v>0</v>
      </c>
      <c r="R26" s="35"/>
    </row>
    <row r="27" spans="1:18" s="34" customFormat="1" ht="18" customHeight="1">
      <c r="A27" s="38"/>
      <c r="B27" s="86" t="s">
        <v>396</v>
      </c>
      <c r="C27" s="38">
        <f>D27+E27+F27+G27+H27+I27</f>
        <v>12</v>
      </c>
      <c r="D27" s="38">
        <v>12</v>
      </c>
      <c r="E27" s="38"/>
      <c r="F27" s="38"/>
      <c r="G27" s="38"/>
      <c r="H27" s="38"/>
      <c r="I27" s="38"/>
      <c r="J27" s="38">
        <v>9</v>
      </c>
      <c r="K27" s="38">
        <f>L27+M27+N27+O27+P27+Q27</f>
        <v>12</v>
      </c>
      <c r="L27" s="38">
        <v>12</v>
      </c>
      <c r="M27" s="38"/>
      <c r="N27" s="38"/>
      <c r="O27" s="38"/>
      <c r="P27" s="38"/>
      <c r="Q27" s="38"/>
      <c r="R27" s="38"/>
    </row>
    <row r="28" spans="1:18" s="34" customFormat="1" ht="25.5" customHeight="1">
      <c r="A28" s="38"/>
      <c r="B28" s="86" t="s">
        <v>403</v>
      </c>
      <c r="C28" s="38">
        <f>D28+E28+F28+G28+H28+I28</f>
        <v>9</v>
      </c>
      <c r="D28" s="38">
        <v>9</v>
      </c>
      <c r="E28" s="38"/>
      <c r="F28" s="38"/>
      <c r="G28" s="38"/>
      <c r="H28" s="38"/>
      <c r="I28" s="38"/>
      <c r="J28" s="38">
        <v>9</v>
      </c>
      <c r="K28" s="38">
        <f>L28+M28+N28+O28+P28+Q28</f>
        <v>9</v>
      </c>
      <c r="L28" s="38">
        <v>9</v>
      </c>
      <c r="M28" s="38"/>
      <c r="N28" s="38"/>
      <c r="O28" s="38"/>
      <c r="P28" s="38"/>
      <c r="Q28" s="38"/>
      <c r="R28" s="38"/>
    </row>
    <row r="29" spans="1:18" s="34" customFormat="1" ht="18" customHeight="1">
      <c r="A29" s="38"/>
      <c r="B29" s="86" t="s">
        <v>397</v>
      </c>
      <c r="C29" s="38">
        <f>D29+E29+F29+G29+H29+I29</f>
        <v>6</v>
      </c>
      <c r="D29" s="38">
        <v>6</v>
      </c>
      <c r="E29" s="38"/>
      <c r="F29" s="38"/>
      <c r="G29" s="38"/>
      <c r="H29" s="38"/>
      <c r="I29" s="38"/>
      <c r="J29" s="38">
        <v>6</v>
      </c>
      <c r="K29" s="38">
        <f>L29+M29+N29+O29+P29+Q29</f>
        <v>6</v>
      </c>
      <c r="L29" s="38">
        <v>6</v>
      </c>
      <c r="M29" s="38"/>
      <c r="N29" s="38"/>
      <c r="O29" s="38"/>
      <c r="P29" s="38"/>
      <c r="Q29" s="38"/>
      <c r="R29" s="38"/>
    </row>
    <row r="30" spans="1:18" s="37" customFormat="1" ht="18" customHeight="1">
      <c r="A30" s="35">
        <v>7</v>
      </c>
      <c r="B30" s="85" t="s">
        <v>201</v>
      </c>
      <c r="C30" s="35">
        <f aca="true" t="shared" si="8" ref="C30:Q30">C31</f>
        <v>12</v>
      </c>
      <c r="D30" s="35">
        <f t="shared" si="8"/>
        <v>12</v>
      </c>
      <c r="E30" s="35">
        <f t="shared" si="8"/>
        <v>0</v>
      </c>
      <c r="F30" s="35">
        <f t="shared" si="8"/>
        <v>0</v>
      </c>
      <c r="G30" s="35">
        <f t="shared" si="8"/>
        <v>0</v>
      </c>
      <c r="H30" s="35">
        <f t="shared" si="8"/>
        <v>0</v>
      </c>
      <c r="I30" s="35">
        <f t="shared" si="8"/>
        <v>0</v>
      </c>
      <c r="J30" s="35">
        <f t="shared" si="8"/>
        <v>12</v>
      </c>
      <c r="K30" s="35">
        <f t="shared" si="8"/>
        <v>12</v>
      </c>
      <c r="L30" s="35">
        <f t="shared" si="8"/>
        <v>12</v>
      </c>
      <c r="M30" s="35">
        <f t="shared" si="8"/>
        <v>0</v>
      </c>
      <c r="N30" s="35">
        <f t="shared" si="8"/>
        <v>0</v>
      </c>
      <c r="O30" s="35">
        <f t="shared" si="8"/>
        <v>0</v>
      </c>
      <c r="P30" s="35">
        <f t="shared" si="8"/>
        <v>0</v>
      </c>
      <c r="Q30" s="35">
        <f t="shared" si="8"/>
        <v>0</v>
      </c>
      <c r="R30" s="35"/>
    </row>
    <row r="31" spans="1:18" s="34" customFormat="1" ht="18" customHeight="1">
      <c r="A31" s="38"/>
      <c r="B31" s="72" t="s">
        <v>398</v>
      </c>
      <c r="C31" s="38">
        <f>D31+E31+F31+G31+H31+I31</f>
        <v>12</v>
      </c>
      <c r="D31" s="38">
        <v>12</v>
      </c>
      <c r="E31" s="38"/>
      <c r="F31" s="38"/>
      <c r="G31" s="38"/>
      <c r="H31" s="38"/>
      <c r="I31" s="38"/>
      <c r="J31" s="38">
        <v>12</v>
      </c>
      <c r="K31" s="38">
        <f>L31+M31+N31+O31+P31+Q31</f>
        <v>12</v>
      </c>
      <c r="L31" s="38">
        <v>12</v>
      </c>
      <c r="M31" s="38"/>
      <c r="N31" s="38"/>
      <c r="O31" s="38"/>
      <c r="P31" s="38"/>
      <c r="Q31" s="38"/>
      <c r="R31" s="38"/>
    </row>
    <row r="32" spans="1:18" s="37" customFormat="1" ht="18" customHeight="1">
      <c r="A32" s="35">
        <v>8</v>
      </c>
      <c r="B32" s="85" t="s">
        <v>299</v>
      </c>
      <c r="C32" s="35">
        <f aca="true" t="shared" si="9" ref="C32:J32">C33+C34+C35+C36+C37</f>
        <v>227</v>
      </c>
      <c r="D32" s="35">
        <f t="shared" si="9"/>
        <v>202</v>
      </c>
      <c r="E32" s="35">
        <f t="shared" si="9"/>
        <v>2</v>
      </c>
      <c r="F32" s="35">
        <f t="shared" si="9"/>
        <v>18</v>
      </c>
      <c r="G32" s="35">
        <f t="shared" si="9"/>
        <v>1</v>
      </c>
      <c r="H32" s="35">
        <f t="shared" si="9"/>
        <v>4</v>
      </c>
      <c r="I32" s="35">
        <f t="shared" si="9"/>
        <v>0</v>
      </c>
      <c r="J32" s="35">
        <f t="shared" si="9"/>
        <v>217</v>
      </c>
      <c r="K32" s="35">
        <f>K33+K34+K35+K36+K37+K38</f>
        <v>240</v>
      </c>
      <c r="L32" s="35">
        <f aca="true" t="shared" si="10" ref="L32:Q32">L33+L34+L35+L36+L37+L38</f>
        <v>216</v>
      </c>
      <c r="M32" s="35">
        <f t="shared" si="10"/>
        <v>2</v>
      </c>
      <c r="N32" s="35">
        <f t="shared" si="10"/>
        <v>18</v>
      </c>
      <c r="O32" s="35">
        <f t="shared" si="10"/>
        <v>1</v>
      </c>
      <c r="P32" s="35">
        <f t="shared" si="10"/>
        <v>3</v>
      </c>
      <c r="Q32" s="35">
        <f t="shared" si="10"/>
        <v>0</v>
      </c>
      <c r="R32" s="35" t="s">
        <v>329</v>
      </c>
    </row>
    <row r="33" spans="1:18" s="34" customFormat="1" ht="18" customHeight="1">
      <c r="A33" s="38"/>
      <c r="B33" s="72" t="s">
        <v>379</v>
      </c>
      <c r="C33" s="38">
        <f>D33+E33+F33+G33+H33+I33</f>
        <v>55</v>
      </c>
      <c r="D33" s="38">
        <v>53</v>
      </c>
      <c r="E33" s="38">
        <v>2</v>
      </c>
      <c r="F33" s="38"/>
      <c r="G33" s="38"/>
      <c r="H33" s="38"/>
      <c r="I33" s="38"/>
      <c r="J33" s="38">
        <v>53</v>
      </c>
      <c r="K33" s="38">
        <f aca="true" t="shared" si="11" ref="K33:K38">L33+M33+N33+O33+P33+Q33</f>
        <v>55</v>
      </c>
      <c r="L33" s="38">
        <v>53</v>
      </c>
      <c r="M33" s="38">
        <v>2</v>
      </c>
      <c r="N33" s="38"/>
      <c r="O33" s="38"/>
      <c r="P33" s="38"/>
      <c r="Q33" s="38"/>
      <c r="R33" s="38"/>
    </row>
    <row r="34" spans="1:18" s="34" customFormat="1" ht="18" customHeight="1">
      <c r="A34" s="38"/>
      <c r="B34" s="72" t="s">
        <v>380</v>
      </c>
      <c r="C34" s="38">
        <f>D34+E34+F34+G34+H34+I34</f>
        <v>16</v>
      </c>
      <c r="D34" s="38">
        <v>15</v>
      </c>
      <c r="E34" s="38"/>
      <c r="F34" s="38"/>
      <c r="G34" s="38"/>
      <c r="H34" s="38">
        <v>1</v>
      </c>
      <c r="I34" s="38"/>
      <c r="J34" s="38">
        <v>14</v>
      </c>
      <c r="K34" s="38">
        <f t="shared" si="11"/>
        <v>16</v>
      </c>
      <c r="L34" s="38">
        <v>15</v>
      </c>
      <c r="M34" s="38"/>
      <c r="N34" s="38"/>
      <c r="O34" s="38"/>
      <c r="P34" s="38">
        <v>1</v>
      </c>
      <c r="Q34" s="38"/>
      <c r="R34" s="38"/>
    </row>
    <row r="35" spans="1:18" s="34" customFormat="1" ht="18" customHeight="1">
      <c r="A35" s="38"/>
      <c r="B35" s="72" t="s">
        <v>202</v>
      </c>
      <c r="C35" s="38">
        <f>D35+E35+F35+G35+H35+I35</f>
        <v>65</v>
      </c>
      <c r="D35" s="38">
        <v>63</v>
      </c>
      <c r="E35" s="38"/>
      <c r="F35" s="38">
        <v>2</v>
      </c>
      <c r="G35" s="38"/>
      <c r="H35" s="38"/>
      <c r="I35" s="38"/>
      <c r="J35" s="38">
        <v>62</v>
      </c>
      <c r="K35" s="38">
        <f t="shared" si="11"/>
        <v>64</v>
      </c>
      <c r="L35" s="38">
        <v>62</v>
      </c>
      <c r="M35" s="38"/>
      <c r="N35" s="38">
        <v>2</v>
      </c>
      <c r="O35" s="38"/>
      <c r="P35" s="38"/>
      <c r="Q35" s="38"/>
      <c r="R35" s="38" t="s">
        <v>279</v>
      </c>
    </row>
    <row r="36" spans="1:18" s="34" customFormat="1" ht="18" customHeight="1">
      <c r="A36" s="38"/>
      <c r="B36" s="72" t="s">
        <v>381</v>
      </c>
      <c r="C36" s="38">
        <f>D36+E36+F36+G36+H36+I36</f>
        <v>55</v>
      </c>
      <c r="D36" s="38">
        <v>53</v>
      </c>
      <c r="E36" s="38"/>
      <c r="F36" s="38">
        <v>2</v>
      </c>
      <c r="G36" s="38"/>
      <c r="H36" s="38"/>
      <c r="I36" s="38"/>
      <c r="J36" s="38">
        <v>52</v>
      </c>
      <c r="K36" s="38">
        <f t="shared" si="11"/>
        <v>54</v>
      </c>
      <c r="L36" s="38">
        <v>52</v>
      </c>
      <c r="M36" s="38"/>
      <c r="N36" s="38">
        <v>2</v>
      </c>
      <c r="O36" s="38"/>
      <c r="P36" s="38"/>
      <c r="Q36" s="38"/>
      <c r="R36" s="38" t="s">
        <v>279</v>
      </c>
    </row>
    <row r="37" spans="1:18" s="34" customFormat="1" ht="18" customHeight="1">
      <c r="A37" s="38"/>
      <c r="B37" s="72" t="s">
        <v>382</v>
      </c>
      <c r="C37" s="38">
        <f>D37+E37+F37+G37+H37+I37</f>
        <v>36</v>
      </c>
      <c r="D37" s="38">
        <v>18</v>
      </c>
      <c r="E37" s="38"/>
      <c r="F37" s="38">
        <v>14</v>
      </c>
      <c r="G37" s="38">
        <v>1</v>
      </c>
      <c r="H37" s="38">
        <v>3</v>
      </c>
      <c r="I37" s="38"/>
      <c r="J37" s="38">
        <v>36</v>
      </c>
      <c r="K37" s="38">
        <f t="shared" si="11"/>
        <v>35</v>
      </c>
      <c r="L37" s="38">
        <v>18</v>
      </c>
      <c r="M37" s="38"/>
      <c r="N37" s="38">
        <v>14</v>
      </c>
      <c r="O37" s="38">
        <v>1</v>
      </c>
      <c r="P37" s="38">
        <v>2</v>
      </c>
      <c r="Q37" s="38"/>
      <c r="R37" s="38" t="s">
        <v>279</v>
      </c>
    </row>
    <row r="38" spans="1:18" s="34" customFormat="1" ht="29.25" customHeight="1">
      <c r="A38" s="38"/>
      <c r="B38" s="72" t="s">
        <v>323</v>
      </c>
      <c r="C38" s="38"/>
      <c r="D38" s="38"/>
      <c r="E38" s="38"/>
      <c r="F38" s="38"/>
      <c r="G38" s="38"/>
      <c r="H38" s="38"/>
      <c r="I38" s="38"/>
      <c r="J38" s="38"/>
      <c r="K38" s="38">
        <f t="shared" si="11"/>
        <v>16</v>
      </c>
      <c r="L38" s="38">
        <v>16</v>
      </c>
      <c r="M38" s="38"/>
      <c r="N38" s="38"/>
      <c r="O38" s="38"/>
      <c r="P38" s="38"/>
      <c r="Q38" s="38"/>
      <c r="R38" s="29" t="s">
        <v>324</v>
      </c>
    </row>
    <row r="39" spans="1:18" s="37" customFormat="1" ht="18" customHeight="1">
      <c r="A39" s="35">
        <v>9</v>
      </c>
      <c r="B39" s="85" t="s">
        <v>203</v>
      </c>
      <c r="C39" s="35">
        <f aca="true" t="shared" si="12" ref="C39:Q39">C40+C41+C42</f>
        <v>86</v>
      </c>
      <c r="D39" s="35">
        <f t="shared" si="12"/>
        <v>78</v>
      </c>
      <c r="E39" s="35">
        <f t="shared" si="12"/>
        <v>1</v>
      </c>
      <c r="F39" s="35">
        <f t="shared" si="12"/>
        <v>7</v>
      </c>
      <c r="G39" s="35">
        <f t="shared" si="12"/>
        <v>0</v>
      </c>
      <c r="H39" s="35">
        <f t="shared" si="12"/>
        <v>0</v>
      </c>
      <c r="I39" s="35">
        <f t="shared" si="12"/>
        <v>0</v>
      </c>
      <c r="J39" s="35">
        <f t="shared" si="12"/>
        <v>85</v>
      </c>
      <c r="K39" s="35">
        <f t="shared" si="12"/>
        <v>86</v>
      </c>
      <c r="L39" s="35">
        <f t="shared" si="12"/>
        <v>78</v>
      </c>
      <c r="M39" s="35">
        <f t="shared" si="12"/>
        <v>1</v>
      </c>
      <c r="N39" s="35">
        <f t="shared" si="12"/>
        <v>7</v>
      </c>
      <c r="O39" s="35">
        <f t="shared" si="12"/>
        <v>0</v>
      </c>
      <c r="P39" s="35">
        <f t="shared" si="12"/>
        <v>0</v>
      </c>
      <c r="Q39" s="35">
        <f t="shared" si="12"/>
        <v>0</v>
      </c>
      <c r="R39" s="35"/>
    </row>
    <row r="40" spans="1:18" s="34" customFormat="1" ht="18" customHeight="1">
      <c r="A40" s="38"/>
      <c r="B40" s="72" t="s">
        <v>383</v>
      </c>
      <c r="C40" s="38">
        <f>D40+E40+F40+G40+H40+I40</f>
        <v>5</v>
      </c>
      <c r="D40" s="38">
        <v>5</v>
      </c>
      <c r="E40" s="38"/>
      <c r="F40" s="38"/>
      <c r="G40" s="38"/>
      <c r="H40" s="38"/>
      <c r="I40" s="38"/>
      <c r="J40" s="38">
        <v>5</v>
      </c>
      <c r="K40" s="38">
        <f>L40+M40+N40+O40+P40+Q40</f>
        <v>5</v>
      </c>
      <c r="L40" s="38">
        <v>5</v>
      </c>
      <c r="M40" s="38"/>
      <c r="N40" s="38"/>
      <c r="O40" s="38"/>
      <c r="P40" s="38"/>
      <c r="Q40" s="38"/>
      <c r="R40" s="38"/>
    </row>
    <row r="41" spans="1:18" s="34" customFormat="1" ht="25.5" customHeight="1">
      <c r="A41" s="38"/>
      <c r="B41" s="113" t="s">
        <v>266</v>
      </c>
      <c r="C41" s="38">
        <f>D41+E41+F41+G41+H41+I41</f>
        <v>7</v>
      </c>
      <c r="D41" s="38">
        <v>7</v>
      </c>
      <c r="E41" s="38"/>
      <c r="F41" s="38"/>
      <c r="G41" s="38"/>
      <c r="H41" s="38"/>
      <c r="I41" s="38"/>
      <c r="J41" s="38">
        <v>6</v>
      </c>
      <c r="K41" s="38">
        <f>L41+M41+N41+O41+P41+Q41</f>
        <v>7</v>
      </c>
      <c r="L41" s="38">
        <v>7</v>
      </c>
      <c r="M41" s="38"/>
      <c r="N41" s="38"/>
      <c r="O41" s="38"/>
      <c r="P41" s="38"/>
      <c r="Q41" s="38"/>
      <c r="R41" s="38"/>
    </row>
    <row r="42" spans="1:18" s="34" customFormat="1" ht="18" customHeight="1">
      <c r="A42" s="38"/>
      <c r="B42" s="72" t="s">
        <v>267</v>
      </c>
      <c r="C42" s="38">
        <f>D42+E42+F42+G42+H42+I42</f>
        <v>74</v>
      </c>
      <c r="D42" s="38">
        <v>66</v>
      </c>
      <c r="E42" s="38">
        <v>1</v>
      </c>
      <c r="F42" s="38">
        <v>7</v>
      </c>
      <c r="G42" s="38"/>
      <c r="H42" s="38"/>
      <c r="I42" s="38"/>
      <c r="J42" s="38">
        <v>74</v>
      </c>
      <c r="K42" s="38">
        <f>L42+M42+N42+O42+P42+Q42</f>
        <v>74</v>
      </c>
      <c r="L42" s="38">
        <v>66</v>
      </c>
      <c r="M42" s="38">
        <v>1</v>
      </c>
      <c r="N42" s="38">
        <v>7</v>
      </c>
      <c r="O42" s="38"/>
      <c r="P42" s="38"/>
      <c r="Q42" s="38"/>
      <c r="R42" s="38"/>
    </row>
    <row r="43" spans="1:18" s="37" customFormat="1" ht="18" customHeight="1">
      <c r="A43" s="35">
        <v>10</v>
      </c>
      <c r="B43" s="85" t="s">
        <v>204</v>
      </c>
      <c r="C43" s="35">
        <f aca="true" t="shared" si="13" ref="C43:Q43">C44+C45+C46</f>
        <v>31</v>
      </c>
      <c r="D43" s="35">
        <f t="shared" si="13"/>
        <v>30</v>
      </c>
      <c r="E43" s="35">
        <f t="shared" si="13"/>
        <v>0</v>
      </c>
      <c r="F43" s="35">
        <f t="shared" si="13"/>
        <v>0</v>
      </c>
      <c r="G43" s="35">
        <f t="shared" si="13"/>
        <v>1</v>
      </c>
      <c r="H43" s="35">
        <f t="shared" si="13"/>
        <v>0</v>
      </c>
      <c r="I43" s="35">
        <f t="shared" si="13"/>
        <v>0</v>
      </c>
      <c r="J43" s="35">
        <f t="shared" si="13"/>
        <v>32</v>
      </c>
      <c r="K43" s="35">
        <f t="shared" si="13"/>
        <v>31</v>
      </c>
      <c r="L43" s="35">
        <f t="shared" si="13"/>
        <v>30</v>
      </c>
      <c r="M43" s="35">
        <f t="shared" si="13"/>
        <v>0</v>
      </c>
      <c r="N43" s="35">
        <f t="shared" si="13"/>
        <v>0</v>
      </c>
      <c r="O43" s="35">
        <f t="shared" si="13"/>
        <v>1</v>
      </c>
      <c r="P43" s="35">
        <f t="shared" si="13"/>
        <v>0</v>
      </c>
      <c r="Q43" s="35">
        <f t="shared" si="13"/>
        <v>0</v>
      </c>
      <c r="R43" s="35"/>
    </row>
    <row r="44" spans="1:18" s="34" customFormat="1" ht="18" customHeight="1">
      <c r="A44" s="38"/>
      <c r="B44" s="72" t="s">
        <v>384</v>
      </c>
      <c r="C44" s="38">
        <f>D44+E44+F44+G44+H44+I44</f>
        <v>8</v>
      </c>
      <c r="D44" s="38">
        <v>7</v>
      </c>
      <c r="E44" s="38"/>
      <c r="F44" s="38"/>
      <c r="G44" s="38">
        <v>1</v>
      </c>
      <c r="H44" s="38"/>
      <c r="I44" s="38"/>
      <c r="J44" s="38">
        <v>8</v>
      </c>
      <c r="K44" s="38">
        <f>L44+M44+N44+O44+P44+Q44</f>
        <v>8</v>
      </c>
      <c r="L44" s="38">
        <v>7</v>
      </c>
      <c r="M44" s="38"/>
      <c r="N44" s="38"/>
      <c r="O44" s="38">
        <v>1</v>
      </c>
      <c r="P44" s="38"/>
      <c r="Q44" s="38"/>
      <c r="R44" s="38"/>
    </row>
    <row r="45" spans="1:18" s="34" customFormat="1" ht="18" customHeight="1">
      <c r="A45" s="38"/>
      <c r="B45" s="72" t="s">
        <v>210</v>
      </c>
      <c r="C45" s="38">
        <f>D45+E45+F45+G45+H45+I45</f>
        <v>3</v>
      </c>
      <c r="D45" s="38">
        <v>3</v>
      </c>
      <c r="E45" s="38"/>
      <c r="F45" s="38"/>
      <c r="G45" s="38"/>
      <c r="H45" s="38"/>
      <c r="I45" s="38"/>
      <c r="J45" s="38">
        <v>4</v>
      </c>
      <c r="K45" s="38">
        <f>L45+M45+N45+O45+P45+Q45</f>
        <v>3</v>
      </c>
      <c r="L45" s="38">
        <v>3</v>
      </c>
      <c r="M45" s="38"/>
      <c r="N45" s="38"/>
      <c r="O45" s="38"/>
      <c r="P45" s="38"/>
      <c r="Q45" s="38"/>
      <c r="R45" s="38"/>
    </row>
    <row r="46" spans="1:18" s="34" customFormat="1" ht="18" customHeight="1">
      <c r="A46" s="38"/>
      <c r="B46" s="72" t="s">
        <v>385</v>
      </c>
      <c r="C46" s="38">
        <f>D46+E46+F46+G46+H46+I46</f>
        <v>20</v>
      </c>
      <c r="D46" s="38">
        <v>20</v>
      </c>
      <c r="E46" s="38"/>
      <c r="F46" s="38"/>
      <c r="G46" s="38"/>
      <c r="H46" s="38"/>
      <c r="I46" s="38"/>
      <c r="J46" s="38">
        <v>20</v>
      </c>
      <c r="K46" s="38">
        <f>L46+M46+N46+O46+P46+Q46</f>
        <v>20</v>
      </c>
      <c r="L46" s="38">
        <v>20</v>
      </c>
      <c r="M46" s="38"/>
      <c r="N46" s="38"/>
      <c r="O46" s="38"/>
      <c r="P46" s="38"/>
      <c r="Q46" s="38"/>
      <c r="R46" s="38"/>
    </row>
    <row r="47" spans="1:18" s="37" customFormat="1" ht="18" customHeight="1">
      <c r="A47" s="35">
        <v>11</v>
      </c>
      <c r="B47" s="85" t="s">
        <v>205</v>
      </c>
      <c r="C47" s="35">
        <f aca="true" t="shared" si="14" ref="C47:Q47">C48</f>
        <v>10</v>
      </c>
      <c r="D47" s="35">
        <f t="shared" si="14"/>
        <v>10</v>
      </c>
      <c r="E47" s="35">
        <f t="shared" si="14"/>
        <v>0</v>
      </c>
      <c r="F47" s="35">
        <f t="shared" si="14"/>
        <v>0</v>
      </c>
      <c r="G47" s="35">
        <f t="shared" si="14"/>
        <v>0</v>
      </c>
      <c r="H47" s="35">
        <f t="shared" si="14"/>
        <v>0</v>
      </c>
      <c r="I47" s="35">
        <f t="shared" si="14"/>
        <v>0</v>
      </c>
      <c r="J47" s="35">
        <f t="shared" si="14"/>
        <v>8</v>
      </c>
      <c r="K47" s="35">
        <f t="shared" si="14"/>
        <v>10</v>
      </c>
      <c r="L47" s="35">
        <f t="shared" si="14"/>
        <v>10</v>
      </c>
      <c r="M47" s="35">
        <f t="shared" si="14"/>
        <v>0</v>
      </c>
      <c r="N47" s="35">
        <f t="shared" si="14"/>
        <v>0</v>
      </c>
      <c r="O47" s="35">
        <f t="shared" si="14"/>
        <v>0</v>
      </c>
      <c r="P47" s="35">
        <f t="shared" si="14"/>
        <v>0</v>
      </c>
      <c r="Q47" s="35">
        <f t="shared" si="14"/>
        <v>0</v>
      </c>
      <c r="R47" s="35"/>
    </row>
    <row r="48" spans="1:18" s="34" customFormat="1" ht="18" customHeight="1">
      <c r="A48" s="38"/>
      <c r="B48" s="72" t="s">
        <v>385</v>
      </c>
      <c r="C48" s="38">
        <f>D48+E48+F48+G48+H48+I48</f>
        <v>10</v>
      </c>
      <c r="D48" s="38">
        <v>10</v>
      </c>
      <c r="E48" s="38"/>
      <c r="F48" s="38"/>
      <c r="G48" s="38"/>
      <c r="H48" s="38"/>
      <c r="I48" s="38"/>
      <c r="J48" s="38">
        <v>8</v>
      </c>
      <c r="K48" s="38">
        <f>L48+M48+N48+O48+P48+Q48</f>
        <v>10</v>
      </c>
      <c r="L48" s="38">
        <v>10</v>
      </c>
      <c r="M48" s="38"/>
      <c r="N48" s="38"/>
      <c r="O48" s="38"/>
      <c r="P48" s="38"/>
      <c r="Q48" s="38"/>
      <c r="R48" s="38"/>
    </row>
    <row r="49" spans="1:18" s="37" customFormat="1" ht="18" customHeight="1">
      <c r="A49" s="35">
        <v>12</v>
      </c>
      <c r="B49" s="85" t="s">
        <v>206</v>
      </c>
      <c r="C49" s="35">
        <f aca="true" t="shared" si="15" ref="C49:Q49">C50</f>
        <v>12</v>
      </c>
      <c r="D49" s="35">
        <f t="shared" si="15"/>
        <v>12</v>
      </c>
      <c r="E49" s="35">
        <f t="shared" si="15"/>
        <v>0</v>
      </c>
      <c r="F49" s="35">
        <f t="shared" si="15"/>
        <v>0</v>
      </c>
      <c r="G49" s="35">
        <f t="shared" si="15"/>
        <v>0</v>
      </c>
      <c r="H49" s="35">
        <f t="shared" si="15"/>
        <v>0</v>
      </c>
      <c r="I49" s="35">
        <f t="shared" si="15"/>
        <v>0</v>
      </c>
      <c r="J49" s="35">
        <f t="shared" si="15"/>
        <v>10</v>
      </c>
      <c r="K49" s="35">
        <f t="shared" si="15"/>
        <v>12</v>
      </c>
      <c r="L49" s="35">
        <f t="shared" si="15"/>
        <v>12</v>
      </c>
      <c r="M49" s="35">
        <f t="shared" si="15"/>
        <v>0</v>
      </c>
      <c r="N49" s="35">
        <f t="shared" si="15"/>
        <v>0</v>
      </c>
      <c r="O49" s="35">
        <f t="shared" si="15"/>
        <v>0</v>
      </c>
      <c r="P49" s="35">
        <f t="shared" si="15"/>
        <v>0</v>
      </c>
      <c r="Q49" s="35">
        <f t="shared" si="15"/>
        <v>0</v>
      </c>
      <c r="R49" s="35"/>
    </row>
    <row r="50" spans="1:18" s="34" customFormat="1" ht="18" customHeight="1">
      <c r="A50" s="38"/>
      <c r="B50" s="72" t="s">
        <v>386</v>
      </c>
      <c r="C50" s="38">
        <f>D50+E50+F50+G50+H50+I50</f>
        <v>12</v>
      </c>
      <c r="D50" s="38">
        <v>12</v>
      </c>
      <c r="E50" s="38"/>
      <c r="F50" s="38"/>
      <c r="G50" s="38"/>
      <c r="H50" s="38"/>
      <c r="I50" s="38"/>
      <c r="J50" s="38">
        <v>10</v>
      </c>
      <c r="K50" s="38">
        <f>L50+M50+N50+O50+P50+Q50</f>
        <v>12</v>
      </c>
      <c r="L50" s="38">
        <v>12</v>
      </c>
      <c r="M50" s="38"/>
      <c r="N50" s="38"/>
      <c r="O50" s="38"/>
      <c r="P50" s="38"/>
      <c r="Q50" s="38"/>
      <c r="R50" s="38"/>
    </row>
    <row r="51" spans="1:18" s="37" customFormat="1" ht="18" customHeight="1">
      <c r="A51" s="35">
        <v>13</v>
      </c>
      <c r="B51" s="85" t="s">
        <v>387</v>
      </c>
      <c r="C51" s="35">
        <f>D51+E51+F51+G51+H51+I51</f>
        <v>11</v>
      </c>
      <c r="D51" s="35">
        <v>11</v>
      </c>
      <c r="E51" s="35"/>
      <c r="F51" s="35"/>
      <c r="G51" s="35"/>
      <c r="H51" s="35"/>
      <c r="I51" s="35"/>
      <c r="J51" s="35">
        <v>11</v>
      </c>
      <c r="K51" s="35">
        <f>L51+M51+N51+O51+P51+Q51</f>
        <v>11</v>
      </c>
      <c r="L51" s="35">
        <v>11</v>
      </c>
      <c r="M51" s="35"/>
      <c r="N51" s="35"/>
      <c r="O51" s="35"/>
      <c r="P51" s="35"/>
      <c r="Q51" s="35"/>
      <c r="R51" s="35"/>
    </row>
    <row r="52" spans="1:18" s="37" customFormat="1" ht="38.25" customHeight="1">
      <c r="A52" s="35" t="s">
        <v>118</v>
      </c>
      <c r="B52" s="39" t="s">
        <v>388</v>
      </c>
      <c r="C52" s="35">
        <f aca="true" t="shared" si="16" ref="C52:Q52">C53+C54</f>
        <v>21</v>
      </c>
      <c r="D52" s="35">
        <f t="shared" si="16"/>
        <v>21</v>
      </c>
      <c r="E52" s="35">
        <f t="shared" si="16"/>
        <v>0</v>
      </c>
      <c r="F52" s="35">
        <f t="shared" si="16"/>
        <v>0</v>
      </c>
      <c r="G52" s="35">
        <f t="shared" si="16"/>
        <v>0</v>
      </c>
      <c r="H52" s="35">
        <f t="shared" si="16"/>
        <v>0</v>
      </c>
      <c r="I52" s="35">
        <f t="shared" si="16"/>
        <v>0</v>
      </c>
      <c r="J52" s="35">
        <f t="shared" si="16"/>
        <v>21</v>
      </c>
      <c r="K52" s="35">
        <f t="shared" si="16"/>
        <v>21</v>
      </c>
      <c r="L52" s="35">
        <f t="shared" si="16"/>
        <v>21</v>
      </c>
      <c r="M52" s="35">
        <f t="shared" si="16"/>
        <v>0</v>
      </c>
      <c r="N52" s="35">
        <f t="shared" si="16"/>
        <v>0</v>
      </c>
      <c r="O52" s="35">
        <f t="shared" si="16"/>
        <v>0</v>
      </c>
      <c r="P52" s="35">
        <f t="shared" si="16"/>
        <v>0</v>
      </c>
      <c r="Q52" s="35">
        <f t="shared" si="16"/>
        <v>0</v>
      </c>
      <c r="R52" s="35"/>
    </row>
    <row r="53" spans="1:18" s="34" customFormat="1" ht="18" customHeight="1">
      <c r="A53" s="38">
        <v>1</v>
      </c>
      <c r="B53" s="40" t="s">
        <v>389</v>
      </c>
      <c r="C53" s="38">
        <v>11</v>
      </c>
      <c r="D53" s="38">
        <v>11</v>
      </c>
      <c r="E53" s="38"/>
      <c r="F53" s="38"/>
      <c r="G53" s="38"/>
      <c r="H53" s="38"/>
      <c r="I53" s="38"/>
      <c r="J53" s="38">
        <v>11</v>
      </c>
      <c r="K53" s="38">
        <v>11</v>
      </c>
      <c r="L53" s="38">
        <v>11</v>
      </c>
      <c r="M53" s="38"/>
      <c r="N53" s="38"/>
      <c r="O53" s="38"/>
      <c r="P53" s="38"/>
      <c r="Q53" s="38"/>
      <c r="R53" s="38"/>
    </row>
    <row r="54" spans="1:18" s="34" customFormat="1" ht="18" customHeight="1">
      <c r="A54" s="38">
        <v>2</v>
      </c>
      <c r="B54" s="40" t="s">
        <v>207</v>
      </c>
      <c r="C54" s="38">
        <f>D54+E54+F54+G54+H54+I54</f>
        <v>10</v>
      </c>
      <c r="D54" s="38">
        <v>10</v>
      </c>
      <c r="E54" s="38"/>
      <c r="F54" s="38"/>
      <c r="G54" s="38"/>
      <c r="H54" s="38"/>
      <c r="I54" s="38"/>
      <c r="J54" s="38">
        <v>10</v>
      </c>
      <c r="K54" s="38">
        <f>L54+M54+N54+O54+P54+Q54</f>
        <v>10</v>
      </c>
      <c r="L54" s="38">
        <v>10</v>
      </c>
      <c r="M54" s="38"/>
      <c r="N54" s="38"/>
      <c r="O54" s="38"/>
      <c r="P54" s="38"/>
      <c r="Q54" s="38"/>
      <c r="R54" s="38"/>
    </row>
    <row r="55" spans="1:18" s="41" customFormat="1" ht="15.75">
      <c r="A55" s="38"/>
      <c r="B55" s="35" t="s">
        <v>141</v>
      </c>
      <c r="C55" s="35">
        <f aca="true" t="shared" si="17" ref="C55:Q55">C10+C52</f>
        <v>640</v>
      </c>
      <c r="D55" s="35">
        <f t="shared" si="17"/>
        <v>509</v>
      </c>
      <c r="E55" s="35">
        <f t="shared" si="17"/>
        <v>23</v>
      </c>
      <c r="F55" s="35">
        <f t="shared" si="17"/>
        <v>83</v>
      </c>
      <c r="G55" s="35">
        <f t="shared" si="17"/>
        <v>14</v>
      </c>
      <c r="H55" s="35">
        <f t="shared" si="17"/>
        <v>4</v>
      </c>
      <c r="I55" s="35">
        <f t="shared" si="17"/>
        <v>7</v>
      </c>
      <c r="J55" s="35">
        <f t="shared" si="17"/>
        <v>618</v>
      </c>
      <c r="K55" s="35">
        <f t="shared" si="17"/>
        <v>654</v>
      </c>
      <c r="L55" s="35">
        <f t="shared" si="17"/>
        <v>524</v>
      </c>
      <c r="M55" s="35">
        <f t="shared" si="17"/>
        <v>23</v>
      </c>
      <c r="N55" s="35">
        <f t="shared" si="17"/>
        <v>83</v>
      </c>
      <c r="O55" s="35">
        <f t="shared" si="17"/>
        <v>14</v>
      </c>
      <c r="P55" s="35">
        <f t="shared" si="17"/>
        <v>3</v>
      </c>
      <c r="Q55" s="35">
        <f t="shared" si="17"/>
        <v>7</v>
      </c>
      <c r="R55" s="35" t="s">
        <v>425</v>
      </c>
    </row>
    <row r="56" s="41" customFormat="1" ht="15.75">
      <c r="B56" s="42"/>
    </row>
    <row r="57" s="41" customFormat="1" ht="15.75">
      <c r="B57" s="42"/>
    </row>
    <row r="58" s="41" customFormat="1" ht="15.75">
      <c r="B58" s="42"/>
    </row>
    <row r="59" s="41" customFormat="1" ht="15.75">
      <c r="B59" s="42"/>
    </row>
    <row r="60" s="41" customFormat="1" ht="15.75">
      <c r="B60" s="42"/>
    </row>
    <row r="61" s="41" customFormat="1" ht="15.75">
      <c r="B61" s="42"/>
    </row>
    <row r="62" s="41" customFormat="1" ht="15.75">
      <c r="B62" s="42"/>
    </row>
    <row r="63" s="41" customFormat="1" ht="15.75">
      <c r="B63" s="42"/>
    </row>
    <row r="64" s="41" customFormat="1" ht="15.75">
      <c r="B64" s="42"/>
    </row>
    <row r="65" s="41" customFormat="1" ht="15.75">
      <c r="B65" s="42"/>
    </row>
    <row r="66" s="41" customFormat="1" ht="15.75">
      <c r="B66" s="42"/>
    </row>
    <row r="67" s="41" customFormat="1" ht="15.75">
      <c r="B67" s="42"/>
    </row>
    <row r="68" s="41" customFormat="1" ht="15.75">
      <c r="B68" s="42"/>
    </row>
    <row r="69" s="41" customFormat="1" ht="15.75">
      <c r="B69" s="42"/>
    </row>
    <row r="70" s="41" customFormat="1" ht="15.75">
      <c r="B70" s="42"/>
    </row>
    <row r="71" s="41" customFormat="1" ht="15.75"/>
    <row r="72" s="41" customFormat="1" ht="15.75"/>
    <row r="73" s="41" customFormat="1" ht="15.75"/>
    <row r="74" s="41" customFormat="1" ht="15.75"/>
    <row r="75" s="41" customFormat="1" ht="15.75"/>
    <row r="76" s="41" customFormat="1" ht="15.75"/>
    <row r="77" s="41" customFormat="1" ht="15.75"/>
    <row r="78" s="41" customFormat="1" ht="15.75"/>
    <row r="79" s="41" customFormat="1" ht="15.75"/>
    <row r="80" s="41" customFormat="1" ht="15.75"/>
    <row r="81" s="41" customFormat="1" ht="15.75"/>
    <row r="82" s="41" customFormat="1" ht="15.75"/>
    <row r="83" s="41" customFormat="1" ht="15.75"/>
    <row r="84" s="41" customFormat="1" ht="15.75"/>
    <row r="85" s="41" customFormat="1" ht="15.75"/>
    <row r="86" s="41" customFormat="1" ht="15.75"/>
    <row r="87" s="41" customFormat="1" ht="15.75"/>
    <row r="88" s="41" customFormat="1" ht="15.75"/>
  </sheetData>
  <sheetProtection/>
  <mergeCells count="15">
    <mergeCell ref="P1:R1"/>
    <mergeCell ref="A3:R3"/>
    <mergeCell ref="A4:R4"/>
    <mergeCell ref="K7:K8"/>
    <mergeCell ref="C7:C8"/>
    <mergeCell ref="R6:R8"/>
    <mergeCell ref="L7:Q7"/>
    <mergeCell ref="J6:J8"/>
    <mergeCell ref="K6:Q6"/>
    <mergeCell ref="A1:B1"/>
    <mergeCell ref="A2:B2"/>
    <mergeCell ref="B6:B8"/>
    <mergeCell ref="D7:I7"/>
    <mergeCell ref="A6:A8"/>
    <mergeCell ref="C6:I6"/>
  </mergeCells>
  <printOptions horizontalCentered="1"/>
  <pageMargins left="0.2362204724409449" right="0" top="0.31496062992125984" bottom="0.4330708661417323" header="0.5118110236220472" footer="0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K1">
      <selection activeCell="G55" sqref="G55"/>
    </sheetView>
  </sheetViews>
  <sheetFormatPr defaultColWidth="9.33203125" defaultRowHeight="12.75"/>
  <cols>
    <col min="1" max="1" width="5.16015625" style="24" customWidth="1"/>
    <col min="2" max="2" width="37" style="25" customWidth="1"/>
    <col min="3" max="17" width="8.33203125" style="0" customWidth="1"/>
    <col min="18" max="18" width="11.83203125" style="0" customWidth="1"/>
  </cols>
  <sheetData>
    <row r="1" spans="1:18" s="5" customFormat="1" ht="32.25" customHeight="1">
      <c r="A1" s="175" t="s">
        <v>344</v>
      </c>
      <c r="B1" s="176"/>
      <c r="C1" s="32"/>
      <c r="D1" s="32"/>
      <c r="E1" s="32"/>
      <c r="F1" s="32"/>
      <c r="O1" s="194" t="s">
        <v>121</v>
      </c>
      <c r="P1" s="194"/>
      <c r="Q1" s="194"/>
      <c r="R1" s="194"/>
    </row>
    <row r="2" spans="1:6" s="9" customFormat="1" ht="15.75">
      <c r="A2" s="177"/>
      <c r="B2" s="177"/>
      <c r="C2" s="32"/>
      <c r="D2" s="32"/>
      <c r="E2" s="32"/>
      <c r="F2" s="32"/>
    </row>
    <row r="3" spans="1:18" s="87" customFormat="1" ht="18.75">
      <c r="A3" s="263" t="s">
        <v>130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s="87" customFormat="1" ht="18.75">
      <c r="A4" s="263" t="s">
        <v>285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18" s="87" customFormat="1" ht="18.75">
      <c r="A5" s="264" t="s">
        <v>408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</row>
    <row r="6" spans="1:18" s="87" customFormat="1" ht="18.7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18" s="22" customFormat="1" ht="21.75" customHeight="1">
      <c r="A7" s="183" t="s">
        <v>224</v>
      </c>
      <c r="B7" s="183" t="s">
        <v>50</v>
      </c>
      <c r="C7" s="183" t="s">
        <v>268</v>
      </c>
      <c r="D7" s="183"/>
      <c r="E7" s="183"/>
      <c r="F7" s="183"/>
      <c r="G7" s="183"/>
      <c r="H7" s="183"/>
      <c r="I7" s="183"/>
      <c r="J7" s="179" t="s">
        <v>297</v>
      </c>
      <c r="K7" s="183" t="s">
        <v>269</v>
      </c>
      <c r="L7" s="183"/>
      <c r="M7" s="183"/>
      <c r="N7" s="183"/>
      <c r="O7" s="183"/>
      <c r="P7" s="183"/>
      <c r="Q7" s="183"/>
      <c r="R7" s="186" t="s">
        <v>14</v>
      </c>
    </row>
    <row r="8" spans="1:18" s="21" customFormat="1" ht="21.75" customHeight="1">
      <c r="A8" s="183"/>
      <c r="B8" s="183"/>
      <c r="C8" s="186" t="s">
        <v>328</v>
      </c>
      <c r="D8" s="183" t="s">
        <v>54</v>
      </c>
      <c r="E8" s="183"/>
      <c r="F8" s="183"/>
      <c r="G8" s="183"/>
      <c r="H8" s="183"/>
      <c r="I8" s="183"/>
      <c r="J8" s="180"/>
      <c r="K8" s="186" t="s">
        <v>327</v>
      </c>
      <c r="L8" s="183" t="s">
        <v>54</v>
      </c>
      <c r="M8" s="183"/>
      <c r="N8" s="183"/>
      <c r="O8" s="183"/>
      <c r="P8" s="183"/>
      <c r="Q8" s="183"/>
      <c r="R8" s="186"/>
    </row>
    <row r="9" spans="1:18" s="21" customFormat="1" ht="39" customHeight="1">
      <c r="A9" s="183"/>
      <c r="B9" s="183"/>
      <c r="C9" s="186"/>
      <c r="D9" s="17" t="s">
        <v>90</v>
      </c>
      <c r="E9" s="17" t="s">
        <v>91</v>
      </c>
      <c r="F9" s="17" t="s">
        <v>93</v>
      </c>
      <c r="G9" s="17" t="s">
        <v>92</v>
      </c>
      <c r="H9" s="17" t="s">
        <v>94</v>
      </c>
      <c r="I9" s="17" t="s">
        <v>70</v>
      </c>
      <c r="J9" s="181"/>
      <c r="K9" s="186"/>
      <c r="L9" s="17" t="s">
        <v>90</v>
      </c>
      <c r="M9" s="17" t="s">
        <v>91</v>
      </c>
      <c r="N9" s="17" t="s">
        <v>93</v>
      </c>
      <c r="O9" s="17" t="s">
        <v>92</v>
      </c>
      <c r="P9" s="17" t="s">
        <v>94</v>
      </c>
      <c r="Q9" s="17" t="s">
        <v>70</v>
      </c>
      <c r="R9" s="186"/>
    </row>
    <row r="10" spans="1:18" s="21" customFormat="1" ht="19.5" customHeight="1">
      <c r="A10" s="89" t="s">
        <v>4</v>
      </c>
      <c r="B10" s="92" t="s">
        <v>219</v>
      </c>
      <c r="C10" s="89">
        <f aca="true" t="shared" si="0" ref="C10:I10">C11+C12+C13+C14+C15+C16+C29+C30+C42</f>
        <v>82</v>
      </c>
      <c r="D10" s="89">
        <f t="shared" si="0"/>
        <v>60</v>
      </c>
      <c r="E10" s="152">
        <f t="shared" si="0"/>
        <v>7</v>
      </c>
      <c r="F10" s="152">
        <f t="shared" si="0"/>
        <v>12</v>
      </c>
      <c r="G10" s="89">
        <f t="shared" si="0"/>
        <v>0</v>
      </c>
      <c r="H10" s="89">
        <f t="shared" si="0"/>
        <v>0</v>
      </c>
      <c r="I10" s="89">
        <f t="shared" si="0"/>
        <v>3</v>
      </c>
      <c r="J10" s="89">
        <f aca="true" t="shared" si="1" ref="J10:Q10">J11+J12+J13+J14+J15+J16+J29+J30+J42</f>
        <v>80</v>
      </c>
      <c r="K10" s="89">
        <f t="shared" si="1"/>
        <v>82</v>
      </c>
      <c r="L10" s="89">
        <f t="shared" si="1"/>
        <v>60</v>
      </c>
      <c r="M10" s="89">
        <f t="shared" si="1"/>
        <v>7</v>
      </c>
      <c r="N10" s="89">
        <f t="shared" si="1"/>
        <v>12</v>
      </c>
      <c r="O10" s="89">
        <f t="shared" si="1"/>
        <v>0</v>
      </c>
      <c r="P10" s="89">
        <f t="shared" si="1"/>
        <v>0</v>
      </c>
      <c r="Q10" s="89">
        <f t="shared" si="1"/>
        <v>3</v>
      </c>
      <c r="R10" s="89"/>
    </row>
    <row r="11" spans="1:18" s="34" customFormat="1" ht="19.5" customHeight="1">
      <c r="A11" s="162">
        <v>1</v>
      </c>
      <c r="B11" s="163" t="s">
        <v>146</v>
      </c>
      <c r="C11" s="162">
        <f>D11+E11+F11+G11+H11+I11</f>
        <v>9</v>
      </c>
      <c r="D11" s="162">
        <v>6</v>
      </c>
      <c r="E11" s="162"/>
      <c r="F11" s="162">
        <v>2</v>
      </c>
      <c r="G11" s="162"/>
      <c r="H11" s="162"/>
      <c r="I11" s="162">
        <v>1</v>
      </c>
      <c r="J11" s="162">
        <v>11</v>
      </c>
      <c r="K11" s="162">
        <f>L11+M11+N11+O11+P11+Q11</f>
        <v>9</v>
      </c>
      <c r="L11" s="162">
        <v>6</v>
      </c>
      <c r="M11" s="162"/>
      <c r="N11" s="162">
        <v>2</v>
      </c>
      <c r="O11" s="162"/>
      <c r="P11" s="162"/>
      <c r="Q11" s="162">
        <v>1</v>
      </c>
      <c r="R11" s="162"/>
    </row>
    <row r="12" spans="1:18" s="34" customFormat="1" ht="19.5" customHeight="1">
      <c r="A12" s="162">
        <v>2</v>
      </c>
      <c r="B12" s="163" t="s">
        <v>390</v>
      </c>
      <c r="C12" s="162">
        <f>D12+E12+F12+G12+H12+I12</f>
        <v>3</v>
      </c>
      <c r="D12" s="162">
        <v>3</v>
      </c>
      <c r="E12" s="162"/>
      <c r="F12" s="162"/>
      <c r="G12" s="162"/>
      <c r="H12" s="162"/>
      <c r="I12" s="162"/>
      <c r="J12" s="162">
        <v>0</v>
      </c>
      <c r="K12" s="162">
        <f>L12+M12+N12+O12+P12+Q12</f>
        <v>3</v>
      </c>
      <c r="L12" s="162">
        <v>3</v>
      </c>
      <c r="M12" s="162"/>
      <c r="N12" s="162"/>
      <c r="O12" s="162"/>
      <c r="P12" s="162"/>
      <c r="Q12" s="162"/>
      <c r="R12" s="162"/>
    </row>
    <row r="13" spans="1:18" s="34" customFormat="1" ht="19.5" customHeight="1">
      <c r="A13" s="162">
        <v>3</v>
      </c>
      <c r="B13" s="163" t="s">
        <v>391</v>
      </c>
      <c r="C13" s="162">
        <f>D13+E13+F13+G13+H13+I13</f>
        <v>3</v>
      </c>
      <c r="D13" s="162">
        <v>3</v>
      </c>
      <c r="E13" s="162"/>
      <c r="F13" s="162"/>
      <c r="G13" s="162"/>
      <c r="H13" s="162"/>
      <c r="I13" s="162"/>
      <c r="J13" s="162">
        <v>3</v>
      </c>
      <c r="K13" s="162">
        <f>L13+M13+N13+O13+P13+Q13</f>
        <v>3</v>
      </c>
      <c r="L13" s="162">
        <v>3</v>
      </c>
      <c r="M13" s="162"/>
      <c r="N13" s="162"/>
      <c r="O13" s="162"/>
      <c r="P13" s="162"/>
      <c r="Q13" s="162"/>
      <c r="R13" s="162"/>
    </row>
    <row r="14" spans="1:18" s="34" customFormat="1" ht="19.5" customHeight="1">
      <c r="A14" s="162">
        <v>4</v>
      </c>
      <c r="B14" s="163" t="s">
        <v>147</v>
      </c>
      <c r="C14" s="162">
        <f>D14+E14+F14+G14+H14+I14</f>
        <v>5</v>
      </c>
      <c r="D14" s="162">
        <v>4</v>
      </c>
      <c r="E14" s="162"/>
      <c r="F14" s="162">
        <v>1</v>
      </c>
      <c r="G14" s="162"/>
      <c r="H14" s="162"/>
      <c r="I14" s="162"/>
      <c r="J14" s="162">
        <v>6</v>
      </c>
      <c r="K14" s="162">
        <f>L14+M14+N14+O14+P14+Q14</f>
        <v>5</v>
      </c>
      <c r="L14" s="162">
        <v>4</v>
      </c>
      <c r="M14" s="162"/>
      <c r="N14" s="162">
        <v>1</v>
      </c>
      <c r="O14" s="162"/>
      <c r="P14" s="162"/>
      <c r="Q14" s="162"/>
      <c r="R14" s="162"/>
    </row>
    <row r="15" spans="1:18" s="34" customFormat="1" ht="19.5" customHeight="1">
      <c r="A15" s="162">
        <v>5</v>
      </c>
      <c r="B15" s="163" t="s">
        <v>392</v>
      </c>
      <c r="C15" s="162">
        <f>D15+E15+F15+G15+H15+I15</f>
        <v>8</v>
      </c>
      <c r="D15" s="162">
        <v>7</v>
      </c>
      <c r="E15" s="162"/>
      <c r="F15" s="162">
        <v>1</v>
      </c>
      <c r="G15" s="162"/>
      <c r="H15" s="162"/>
      <c r="I15" s="162"/>
      <c r="J15" s="162">
        <v>9</v>
      </c>
      <c r="K15" s="162">
        <f>L15+M15+N15+O15+P15+Q15</f>
        <v>8</v>
      </c>
      <c r="L15" s="162">
        <v>7</v>
      </c>
      <c r="M15" s="162"/>
      <c r="N15" s="162">
        <v>1</v>
      </c>
      <c r="O15" s="162"/>
      <c r="P15" s="162"/>
      <c r="Q15" s="162"/>
      <c r="R15" s="162"/>
    </row>
    <row r="16" spans="1:18" s="34" customFormat="1" ht="19.5" customHeight="1">
      <c r="A16" s="162">
        <v>6</v>
      </c>
      <c r="B16" s="163" t="s">
        <v>393</v>
      </c>
      <c r="C16" s="162">
        <f aca="true" t="shared" si="2" ref="C16:I16">C17+C18</f>
        <v>33</v>
      </c>
      <c r="D16" s="162">
        <f t="shared" si="2"/>
        <v>25</v>
      </c>
      <c r="E16" s="162">
        <f t="shared" si="2"/>
        <v>4</v>
      </c>
      <c r="F16" s="162">
        <f t="shared" si="2"/>
        <v>3</v>
      </c>
      <c r="G16" s="162">
        <f t="shared" si="2"/>
        <v>0</v>
      </c>
      <c r="H16" s="162">
        <f t="shared" si="2"/>
        <v>0</v>
      </c>
      <c r="I16" s="162">
        <f t="shared" si="2"/>
        <v>1</v>
      </c>
      <c r="J16" s="162">
        <f aca="true" t="shared" si="3" ref="J16:Q16">J17+J18</f>
        <v>32</v>
      </c>
      <c r="K16" s="162">
        <f t="shared" si="3"/>
        <v>33</v>
      </c>
      <c r="L16" s="162">
        <f t="shared" si="3"/>
        <v>25</v>
      </c>
      <c r="M16" s="162">
        <f t="shared" si="3"/>
        <v>4</v>
      </c>
      <c r="N16" s="162">
        <f t="shared" si="3"/>
        <v>3</v>
      </c>
      <c r="O16" s="162">
        <f t="shared" si="3"/>
        <v>0</v>
      </c>
      <c r="P16" s="162">
        <f t="shared" si="3"/>
        <v>0</v>
      </c>
      <c r="Q16" s="162">
        <f t="shared" si="3"/>
        <v>1</v>
      </c>
      <c r="R16" s="162"/>
    </row>
    <row r="17" spans="1:18" s="128" customFormat="1" ht="19.5" customHeight="1">
      <c r="A17" s="162" t="s">
        <v>215</v>
      </c>
      <c r="B17" s="163" t="s">
        <v>218</v>
      </c>
      <c r="C17" s="162">
        <f>D17+E17+F17+G17+H17+I17</f>
        <v>12</v>
      </c>
      <c r="D17" s="162">
        <v>9</v>
      </c>
      <c r="E17" s="162"/>
      <c r="F17" s="162">
        <v>2</v>
      </c>
      <c r="G17" s="162"/>
      <c r="H17" s="162"/>
      <c r="I17" s="162">
        <v>1</v>
      </c>
      <c r="J17" s="162">
        <v>11</v>
      </c>
      <c r="K17" s="162">
        <f>L17+M17+N17+O17+P17+Q17</f>
        <v>12</v>
      </c>
      <c r="L17" s="162">
        <v>9</v>
      </c>
      <c r="M17" s="162"/>
      <c r="N17" s="162">
        <v>2</v>
      </c>
      <c r="O17" s="162"/>
      <c r="P17" s="162"/>
      <c r="Q17" s="162">
        <v>1</v>
      </c>
      <c r="R17" s="162"/>
    </row>
    <row r="18" spans="1:18" s="128" customFormat="1" ht="19.5" customHeight="1">
      <c r="A18" s="162" t="s">
        <v>216</v>
      </c>
      <c r="B18" s="163" t="s">
        <v>217</v>
      </c>
      <c r="C18" s="162">
        <f aca="true" t="shared" si="4" ref="C18:I18">SUM(C19:C28)</f>
        <v>21</v>
      </c>
      <c r="D18" s="162">
        <f t="shared" si="4"/>
        <v>16</v>
      </c>
      <c r="E18" s="162">
        <f t="shared" si="4"/>
        <v>4</v>
      </c>
      <c r="F18" s="162">
        <f t="shared" si="4"/>
        <v>1</v>
      </c>
      <c r="G18" s="162">
        <f t="shared" si="4"/>
        <v>0</v>
      </c>
      <c r="H18" s="162">
        <f t="shared" si="4"/>
        <v>0</v>
      </c>
      <c r="I18" s="162">
        <f t="shared" si="4"/>
        <v>0</v>
      </c>
      <c r="J18" s="162">
        <f aca="true" t="shared" si="5" ref="J18:Q18">SUM(J19:J28)</f>
        <v>21</v>
      </c>
      <c r="K18" s="162">
        <f t="shared" si="5"/>
        <v>21</v>
      </c>
      <c r="L18" s="162">
        <f t="shared" si="5"/>
        <v>16</v>
      </c>
      <c r="M18" s="162">
        <f t="shared" si="5"/>
        <v>4</v>
      </c>
      <c r="N18" s="162">
        <f t="shared" si="5"/>
        <v>1</v>
      </c>
      <c r="O18" s="162">
        <f t="shared" si="5"/>
        <v>0</v>
      </c>
      <c r="P18" s="162">
        <f t="shared" si="5"/>
        <v>0</v>
      </c>
      <c r="Q18" s="162">
        <f t="shared" si="5"/>
        <v>0</v>
      </c>
      <c r="R18" s="162"/>
    </row>
    <row r="19" spans="1:18" s="128" customFormat="1" ht="19.5" customHeight="1">
      <c r="A19" s="162" t="s">
        <v>148</v>
      </c>
      <c r="B19" s="163" t="s">
        <v>131</v>
      </c>
      <c r="C19" s="162">
        <f aca="true" t="shared" si="6" ref="C19:C28">D19+E19+F19+G19+H19+I19</f>
        <v>2</v>
      </c>
      <c r="D19" s="162">
        <v>2</v>
      </c>
      <c r="E19" s="162"/>
      <c r="F19" s="162"/>
      <c r="G19" s="162"/>
      <c r="H19" s="162"/>
      <c r="I19" s="162"/>
      <c r="J19" s="162">
        <v>2</v>
      </c>
      <c r="K19" s="162">
        <f aca="true" t="shared" si="7" ref="K19:K28">L19+M19+N19+O19+P19+Q19</f>
        <v>2</v>
      </c>
      <c r="L19" s="162">
        <v>2</v>
      </c>
      <c r="M19" s="162"/>
      <c r="N19" s="162"/>
      <c r="O19" s="162"/>
      <c r="P19" s="162"/>
      <c r="Q19" s="162"/>
      <c r="R19" s="162"/>
    </row>
    <row r="20" spans="1:18" s="128" customFormat="1" ht="19.5" customHeight="1">
      <c r="A20" s="162" t="s">
        <v>149</v>
      </c>
      <c r="B20" s="163" t="s">
        <v>132</v>
      </c>
      <c r="C20" s="162">
        <f t="shared" si="6"/>
        <v>2</v>
      </c>
      <c r="D20" s="162">
        <v>2</v>
      </c>
      <c r="E20" s="162"/>
      <c r="F20" s="162"/>
      <c r="G20" s="162"/>
      <c r="H20" s="162"/>
      <c r="I20" s="162"/>
      <c r="J20" s="162">
        <v>2</v>
      </c>
      <c r="K20" s="162">
        <f t="shared" si="7"/>
        <v>2</v>
      </c>
      <c r="L20" s="162">
        <v>2</v>
      </c>
      <c r="M20" s="162"/>
      <c r="N20" s="162"/>
      <c r="O20" s="162"/>
      <c r="P20" s="162"/>
      <c r="Q20" s="162"/>
      <c r="R20" s="162"/>
    </row>
    <row r="21" spans="1:18" s="129" customFormat="1" ht="19.5" customHeight="1">
      <c r="A21" s="162" t="s">
        <v>151</v>
      </c>
      <c r="B21" s="163" t="s">
        <v>133</v>
      </c>
      <c r="C21" s="162">
        <f t="shared" si="6"/>
        <v>2</v>
      </c>
      <c r="D21" s="162"/>
      <c r="E21" s="162">
        <v>1</v>
      </c>
      <c r="F21" s="162">
        <v>1</v>
      </c>
      <c r="G21" s="162"/>
      <c r="H21" s="162"/>
      <c r="I21" s="162"/>
      <c r="J21" s="162">
        <v>2</v>
      </c>
      <c r="K21" s="162">
        <f t="shared" si="7"/>
        <v>2</v>
      </c>
      <c r="L21" s="162"/>
      <c r="M21" s="162">
        <v>1</v>
      </c>
      <c r="N21" s="162">
        <v>1</v>
      </c>
      <c r="O21" s="162"/>
      <c r="P21" s="162"/>
      <c r="Q21" s="162"/>
      <c r="R21" s="162"/>
    </row>
    <row r="22" spans="1:18" s="129" customFormat="1" ht="19.5" customHeight="1">
      <c r="A22" s="162" t="s">
        <v>152</v>
      </c>
      <c r="B22" s="163" t="s">
        <v>134</v>
      </c>
      <c r="C22" s="162">
        <f t="shared" si="6"/>
        <v>2</v>
      </c>
      <c r="D22" s="162">
        <v>2</v>
      </c>
      <c r="E22" s="162"/>
      <c r="F22" s="162"/>
      <c r="G22" s="162"/>
      <c r="H22" s="162"/>
      <c r="I22" s="162"/>
      <c r="J22" s="162">
        <v>2</v>
      </c>
      <c r="K22" s="162">
        <f t="shared" si="7"/>
        <v>2</v>
      </c>
      <c r="L22" s="162">
        <v>2</v>
      </c>
      <c r="M22" s="162"/>
      <c r="N22" s="162"/>
      <c r="O22" s="162"/>
      <c r="P22" s="162"/>
      <c r="Q22" s="162"/>
      <c r="R22" s="162"/>
    </row>
    <row r="23" spans="1:18" s="129" customFormat="1" ht="19.5" customHeight="1">
      <c r="A23" s="162" t="s">
        <v>153</v>
      </c>
      <c r="B23" s="163" t="s">
        <v>135</v>
      </c>
      <c r="C23" s="162">
        <f t="shared" si="6"/>
        <v>2</v>
      </c>
      <c r="D23" s="162">
        <v>1</v>
      </c>
      <c r="E23" s="162">
        <v>1</v>
      </c>
      <c r="F23" s="162"/>
      <c r="G23" s="162"/>
      <c r="H23" s="162"/>
      <c r="I23" s="162"/>
      <c r="J23" s="162">
        <v>2</v>
      </c>
      <c r="K23" s="162">
        <f t="shared" si="7"/>
        <v>2</v>
      </c>
      <c r="L23" s="162">
        <v>1</v>
      </c>
      <c r="M23" s="162">
        <v>1</v>
      </c>
      <c r="N23" s="162"/>
      <c r="O23" s="162"/>
      <c r="P23" s="162"/>
      <c r="Q23" s="162"/>
      <c r="R23" s="162"/>
    </row>
    <row r="24" spans="1:18" s="129" customFormat="1" ht="19.5" customHeight="1">
      <c r="A24" s="162" t="s">
        <v>154</v>
      </c>
      <c r="B24" s="163" t="s">
        <v>136</v>
      </c>
      <c r="C24" s="162">
        <f t="shared" si="6"/>
        <v>3</v>
      </c>
      <c r="D24" s="162">
        <v>3</v>
      </c>
      <c r="E24" s="162"/>
      <c r="F24" s="162"/>
      <c r="G24" s="162"/>
      <c r="H24" s="162"/>
      <c r="I24" s="162"/>
      <c r="J24" s="162">
        <v>3</v>
      </c>
      <c r="K24" s="162">
        <f t="shared" si="7"/>
        <v>3</v>
      </c>
      <c r="L24" s="162">
        <v>3</v>
      </c>
      <c r="M24" s="162"/>
      <c r="N24" s="162"/>
      <c r="O24" s="162"/>
      <c r="P24" s="162"/>
      <c r="Q24" s="162"/>
      <c r="R24" s="162"/>
    </row>
    <row r="25" spans="1:18" s="129" customFormat="1" ht="19.5" customHeight="1">
      <c r="A25" s="162" t="s">
        <v>155</v>
      </c>
      <c r="B25" s="163" t="s">
        <v>137</v>
      </c>
      <c r="C25" s="162">
        <f t="shared" si="6"/>
        <v>2</v>
      </c>
      <c r="D25" s="162">
        <v>2</v>
      </c>
      <c r="E25" s="162"/>
      <c r="F25" s="162"/>
      <c r="G25" s="162"/>
      <c r="H25" s="162"/>
      <c r="I25" s="162"/>
      <c r="J25" s="162">
        <v>2</v>
      </c>
      <c r="K25" s="162">
        <f t="shared" si="7"/>
        <v>2</v>
      </c>
      <c r="L25" s="162">
        <v>2</v>
      </c>
      <c r="M25" s="162"/>
      <c r="N25" s="162"/>
      <c r="O25" s="162"/>
      <c r="P25" s="162"/>
      <c r="Q25" s="162"/>
      <c r="R25" s="162"/>
    </row>
    <row r="26" spans="1:18" s="129" customFormat="1" ht="19.5" customHeight="1">
      <c r="A26" s="162" t="s">
        <v>156</v>
      </c>
      <c r="B26" s="163" t="s">
        <v>138</v>
      </c>
      <c r="C26" s="162">
        <f t="shared" si="6"/>
        <v>2</v>
      </c>
      <c r="D26" s="162">
        <v>2</v>
      </c>
      <c r="E26" s="162"/>
      <c r="F26" s="162"/>
      <c r="G26" s="162"/>
      <c r="H26" s="162"/>
      <c r="I26" s="162"/>
      <c r="J26" s="162">
        <v>2</v>
      </c>
      <c r="K26" s="162">
        <f t="shared" si="7"/>
        <v>2</v>
      </c>
      <c r="L26" s="162">
        <v>2</v>
      </c>
      <c r="M26" s="162"/>
      <c r="N26" s="162"/>
      <c r="O26" s="162"/>
      <c r="P26" s="162"/>
      <c r="Q26" s="162"/>
      <c r="R26" s="162"/>
    </row>
    <row r="27" spans="1:18" s="129" customFormat="1" ht="19.5" customHeight="1">
      <c r="A27" s="162" t="s">
        <v>157</v>
      </c>
      <c r="B27" s="163" t="s">
        <v>139</v>
      </c>
      <c r="C27" s="162">
        <f t="shared" si="6"/>
        <v>2</v>
      </c>
      <c r="D27" s="162">
        <v>1</v>
      </c>
      <c r="E27" s="162">
        <v>1</v>
      </c>
      <c r="F27" s="162"/>
      <c r="G27" s="162"/>
      <c r="H27" s="162"/>
      <c r="I27" s="162"/>
      <c r="J27" s="162">
        <v>2</v>
      </c>
      <c r="K27" s="162">
        <f t="shared" si="7"/>
        <v>2</v>
      </c>
      <c r="L27" s="162">
        <v>1</v>
      </c>
      <c r="M27" s="162">
        <v>1</v>
      </c>
      <c r="N27" s="162"/>
      <c r="O27" s="162"/>
      <c r="P27" s="162"/>
      <c r="Q27" s="162"/>
      <c r="R27" s="162"/>
    </row>
    <row r="28" spans="1:18" s="129" customFormat="1" ht="19.5" customHeight="1">
      <c r="A28" s="162" t="s">
        <v>158</v>
      </c>
      <c r="B28" s="163" t="s">
        <v>140</v>
      </c>
      <c r="C28" s="162">
        <f t="shared" si="6"/>
        <v>2</v>
      </c>
      <c r="D28" s="162">
        <v>1</v>
      </c>
      <c r="E28" s="162">
        <v>1</v>
      </c>
      <c r="F28" s="162"/>
      <c r="G28" s="162"/>
      <c r="H28" s="162"/>
      <c r="I28" s="162"/>
      <c r="J28" s="162">
        <v>2</v>
      </c>
      <c r="K28" s="162">
        <f t="shared" si="7"/>
        <v>2</v>
      </c>
      <c r="L28" s="162">
        <v>1</v>
      </c>
      <c r="M28" s="162">
        <v>1</v>
      </c>
      <c r="N28" s="162"/>
      <c r="O28" s="162"/>
      <c r="P28" s="162"/>
      <c r="Q28" s="162"/>
      <c r="R28" s="162"/>
    </row>
    <row r="29" spans="1:18" s="110" customFormat="1" ht="19.5" customHeight="1">
      <c r="A29" s="33">
        <v>7</v>
      </c>
      <c r="B29" s="90" t="s">
        <v>160</v>
      </c>
      <c r="C29" s="33">
        <v>7</v>
      </c>
      <c r="D29" s="33">
        <v>3</v>
      </c>
      <c r="E29" s="33"/>
      <c r="F29" s="33">
        <v>3</v>
      </c>
      <c r="G29" s="33"/>
      <c r="H29" s="33"/>
      <c r="I29" s="33">
        <v>1</v>
      </c>
      <c r="J29" s="33">
        <v>5</v>
      </c>
      <c r="K29" s="33">
        <v>7</v>
      </c>
      <c r="L29" s="33">
        <v>3</v>
      </c>
      <c r="M29" s="33"/>
      <c r="N29" s="33">
        <v>3</v>
      </c>
      <c r="O29" s="33"/>
      <c r="P29" s="33"/>
      <c r="Q29" s="33">
        <v>1</v>
      </c>
      <c r="R29" s="33"/>
    </row>
    <row r="30" spans="1:18" s="110" customFormat="1" ht="19.5" customHeight="1">
      <c r="A30" s="33">
        <v>8</v>
      </c>
      <c r="B30" s="90" t="s">
        <v>161</v>
      </c>
      <c r="C30" s="33">
        <f aca="true" t="shared" si="8" ref="C30:I30">SUM(C31:C41)</f>
        <v>13</v>
      </c>
      <c r="D30" s="33">
        <f t="shared" si="8"/>
        <v>9</v>
      </c>
      <c r="E30" s="33">
        <f t="shared" si="8"/>
        <v>3</v>
      </c>
      <c r="F30" s="33">
        <f t="shared" si="8"/>
        <v>1</v>
      </c>
      <c r="G30" s="33">
        <f t="shared" si="8"/>
        <v>0</v>
      </c>
      <c r="H30" s="33">
        <f t="shared" si="8"/>
        <v>0</v>
      </c>
      <c r="I30" s="33">
        <f t="shared" si="8"/>
        <v>0</v>
      </c>
      <c r="J30" s="33">
        <f aca="true" t="shared" si="9" ref="J30:Q30">SUM(J31:J41)</f>
        <v>13</v>
      </c>
      <c r="K30" s="33">
        <f t="shared" si="9"/>
        <v>13</v>
      </c>
      <c r="L30" s="33">
        <f t="shared" si="9"/>
        <v>9</v>
      </c>
      <c r="M30" s="33">
        <f t="shared" si="9"/>
        <v>3</v>
      </c>
      <c r="N30" s="33">
        <f t="shared" si="9"/>
        <v>1</v>
      </c>
      <c r="O30" s="33">
        <f t="shared" si="9"/>
        <v>0</v>
      </c>
      <c r="P30" s="33">
        <f t="shared" si="9"/>
        <v>0</v>
      </c>
      <c r="Q30" s="33">
        <f t="shared" si="9"/>
        <v>0</v>
      </c>
      <c r="R30" s="33"/>
    </row>
    <row r="31" spans="1:18" s="129" customFormat="1" ht="19.5" customHeight="1">
      <c r="A31" s="162" t="s">
        <v>148</v>
      </c>
      <c r="B31" s="163" t="s">
        <v>150</v>
      </c>
      <c r="C31" s="162">
        <f aca="true" t="shared" si="10" ref="C31:C42">D31+E31+F31+G31+H31+I31</f>
        <v>3</v>
      </c>
      <c r="D31" s="162">
        <v>1</v>
      </c>
      <c r="E31" s="162">
        <v>2</v>
      </c>
      <c r="F31" s="162"/>
      <c r="G31" s="162"/>
      <c r="H31" s="162"/>
      <c r="I31" s="162"/>
      <c r="J31" s="162">
        <v>3</v>
      </c>
      <c r="K31" s="162">
        <f aca="true" t="shared" si="11" ref="K31:K42">L31+M31+N31+O31+P31+Q31</f>
        <v>3</v>
      </c>
      <c r="L31" s="162">
        <v>1</v>
      </c>
      <c r="M31" s="162">
        <v>2</v>
      </c>
      <c r="N31" s="162"/>
      <c r="O31" s="162"/>
      <c r="P31" s="162"/>
      <c r="Q31" s="162"/>
      <c r="R31" s="162"/>
    </row>
    <row r="32" spans="1:18" s="129" customFormat="1" ht="19.5" customHeight="1">
      <c r="A32" s="162" t="s">
        <v>149</v>
      </c>
      <c r="B32" s="163" t="s">
        <v>131</v>
      </c>
      <c r="C32" s="162">
        <f t="shared" si="10"/>
        <v>1</v>
      </c>
      <c r="D32" s="162"/>
      <c r="E32" s="162">
        <v>1</v>
      </c>
      <c r="F32" s="162"/>
      <c r="G32" s="162"/>
      <c r="H32" s="162"/>
      <c r="I32" s="162"/>
      <c r="J32" s="162">
        <v>1</v>
      </c>
      <c r="K32" s="162">
        <f t="shared" si="11"/>
        <v>1</v>
      </c>
      <c r="L32" s="162"/>
      <c r="M32" s="162">
        <v>1</v>
      </c>
      <c r="N32" s="162"/>
      <c r="O32" s="162"/>
      <c r="P32" s="162"/>
      <c r="Q32" s="162"/>
      <c r="R32" s="162"/>
    </row>
    <row r="33" spans="1:18" s="129" customFormat="1" ht="19.5" customHeight="1">
      <c r="A33" s="162" t="s">
        <v>151</v>
      </c>
      <c r="B33" s="163" t="s">
        <v>132</v>
      </c>
      <c r="C33" s="162">
        <f t="shared" si="10"/>
        <v>1</v>
      </c>
      <c r="D33" s="162"/>
      <c r="E33" s="162"/>
      <c r="F33" s="162">
        <v>1</v>
      </c>
      <c r="G33" s="162"/>
      <c r="H33" s="162"/>
      <c r="I33" s="162"/>
      <c r="J33" s="162">
        <v>1</v>
      </c>
      <c r="K33" s="162">
        <f t="shared" si="11"/>
        <v>1</v>
      </c>
      <c r="L33" s="162"/>
      <c r="M33" s="162"/>
      <c r="N33" s="162">
        <v>1</v>
      </c>
      <c r="O33" s="162"/>
      <c r="P33" s="162"/>
      <c r="Q33" s="162"/>
      <c r="R33" s="162" t="s">
        <v>261</v>
      </c>
    </row>
    <row r="34" spans="1:18" s="129" customFormat="1" ht="19.5" customHeight="1">
      <c r="A34" s="162" t="s">
        <v>152</v>
      </c>
      <c r="B34" s="163" t="s">
        <v>133</v>
      </c>
      <c r="C34" s="162">
        <f t="shared" si="10"/>
        <v>1</v>
      </c>
      <c r="D34" s="162">
        <v>1</v>
      </c>
      <c r="E34" s="162"/>
      <c r="F34" s="162"/>
      <c r="G34" s="162"/>
      <c r="H34" s="162"/>
      <c r="I34" s="162"/>
      <c r="J34" s="162">
        <v>1</v>
      </c>
      <c r="K34" s="162">
        <f t="shared" si="11"/>
        <v>1</v>
      </c>
      <c r="L34" s="162">
        <v>1</v>
      </c>
      <c r="M34" s="162"/>
      <c r="N34" s="162"/>
      <c r="O34" s="162"/>
      <c r="P34" s="162"/>
      <c r="Q34" s="162"/>
      <c r="R34" s="162"/>
    </row>
    <row r="35" spans="1:18" s="129" customFormat="1" ht="19.5" customHeight="1">
      <c r="A35" s="162" t="s">
        <v>153</v>
      </c>
      <c r="B35" s="163" t="s">
        <v>134</v>
      </c>
      <c r="C35" s="162">
        <f t="shared" si="10"/>
        <v>1</v>
      </c>
      <c r="D35" s="162">
        <v>1</v>
      </c>
      <c r="E35" s="162"/>
      <c r="F35" s="162"/>
      <c r="G35" s="162"/>
      <c r="H35" s="162"/>
      <c r="I35" s="162"/>
      <c r="J35" s="162">
        <v>1</v>
      </c>
      <c r="K35" s="162">
        <f t="shared" si="11"/>
        <v>1</v>
      </c>
      <c r="L35" s="162">
        <v>1</v>
      </c>
      <c r="M35" s="162"/>
      <c r="N35" s="162"/>
      <c r="O35" s="162"/>
      <c r="P35" s="162"/>
      <c r="Q35" s="162"/>
      <c r="R35" s="162"/>
    </row>
    <row r="36" spans="1:18" s="129" customFormat="1" ht="19.5" customHeight="1">
      <c r="A36" s="162" t="s">
        <v>154</v>
      </c>
      <c r="B36" s="163" t="s">
        <v>135</v>
      </c>
      <c r="C36" s="162">
        <f t="shared" si="10"/>
        <v>1</v>
      </c>
      <c r="D36" s="162">
        <v>1</v>
      </c>
      <c r="E36" s="162"/>
      <c r="F36" s="162"/>
      <c r="G36" s="162"/>
      <c r="H36" s="162"/>
      <c r="I36" s="162"/>
      <c r="J36" s="162">
        <v>1</v>
      </c>
      <c r="K36" s="162">
        <f t="shared" si="11"/>
        <v>1</v>
      </c>
      <c r="L36" s="162">
        <v>1</v>
      </c>
      <c r="M36" s="162"/>
      <c r="N36" s="162"/>
      <c r="O36" s="162"/>
      <c r="P36" s="162"/>
      <c r="Q36" s="162"/>
      <c r="R36" s="162"/>
    </row>
    <row r="37" spans="1:18" s="129" customFormat="1" ht="19.5" customHeight="1">
      <c r="A37" s="162" t="s">
        <v>155</v>
      </c>
      <c r="B37" s="163" t="s">
        <v>136</v>
      </c>
      <c r="C37" s="162">
        <f t="shared" si="10"/>
        <v>1</v>
      </c>
      <c r="D37" s="162">
        <v>1</v>
      </c>
      <c r="E37" s="162"/>
      <c r="F37" s="162"/>
      <c r="G37" s="162"/>
      <c r="H37" s="162"/>
      <c r="I37" s="162"/>
      <c r="J37" s="162">
        <v>1</v>
      </c>
      <c r="K37" s="162">
        <f t="shared" si="11"/>
        <v>1</v>
      </c>
      <c r="L37" s="162">
        <v>1</v>
      </c>
      <c r="M37" s="162"/>
      <c r="N37" s="162"/>
      <c r="O37" s="162"/>
      <c r="P37" s="162"/>
      <c r="Q37" s="162"/>
      <c r="R37" s="162"/>
    </row>
    <row r="38" spans="1:18" s="129" customFormat="1" ht="19.5" customHeight="1">
      <c r="A38" s="162" t="s">
        <v>156</v>
      </c>
      <c r="B38" s="163" t="s">
        <v>137</v>
      </c>
      <c r="C38" s="162">
        <f t="shared" si="10"/>
        <v>1</v>
      </c>
      <c r="D38" s="162">
        <v>1</v>
      </c>
      <c r="E38" s="162"/>
      <c r="F38" s="162"/>
      <c r="G38" s="162"/>
      <c r="H38" s="162"/>
      <c r="I38" s="162"/>
      <c r="J38" s="162">
        <v>1</v>
      </c>
      <c r="K38" s="162">
        <f t="shared" si="11"/>
        <v>1</v>
      </c>
      <c r="L38" s="162">
        <v>1</v>
      </c>
      <c r="M38" s="162"/>
      <c r="N38" s="162"/>
      <c r="O38" s="162"/>
      <c r="P38" s="162"/>
      <c r="Q38" s="162"/>
      <c r="R38" s="162"/>
    </row>
    <row r="39" spans="1:18" s="129" customFormat="1" ht="19.5" customHeight="1">
      <c r="A39" s="162" t="s">
        <v>157</v>
      </c>
      <c r="B39" s="163" t="s">
        <v>138</v>
      </c>
      <c r="C39" s="162">
        <f t="shared" si="10"/>
        <v>1</v>
      </c>
      <c r="D39" s="162">
        <v>1</v>
      </c>
      <c r="E39" s="162"/>
      <c r="F39" s="162"/>
      <c r="G39" s="162"/>
      <c r="H39" s="162"/>
      <c r="I39" s="162"/>
      <c r="J39" s="162">
        <v>1</v>
      </c>
      <c r="K39" s="162">
        <f t="shared" si="11"/>
        <v>1</v>
      </c>
      <c r="L39" s="162">
        <v>1</v>
      </c>
      <c r="M39" s="162"/>
      <c r="N39" s="162"/>
      <c r="O39" s="162"/>
      <c r="P39" s="162"/>
      <c r="Q39" s="162"/>
      <c r="R39" s="162"/>
    </row>
    <row r="40" spans="1:18" s="129" customFormat="1" ht="19.5" customHeight="1">
      <c r="A40" s="162" t="s">
        <v>158</v>
      </c>
      <c r="B40" s="163" t="s">
        <v>139</v>
      </c>
      <c r="C40" s="162">
        <f t="shared" si="10"/>
        <v>1</v>
      </c>
      <c r="D40" s="162">
        <v>1</v>
      </c>
      <c r="E40" s="162"/>
      <c r="F40" s="162"/>
      <c r="G40" s="162"/>
      <c r="H40" s="162"/>
      <c r="I40" s="162"/>
      <c r="J40" s="162">
        <v>1</v>
      </c>
      <c r="K40" s="162">
        <f t="shared" si="11"/>
        <v>1</v>
      </c>
      <c r="L40" s="162">
        <v>1</v>
      </c>
      <c r="M40" s="162"/>
      <c r="N40" s="162"/>
      <c r="O40" s="162"/>
      <c r="P40" s="162"/>
      <c r="Q40" s="162"/>
      <c r="R40" s="162"/>
    </row>
    <row r="41" spans="1:18" s="129" customFormat="1" ht="19.5" customHeight="1">
      <c r="A41" s="162" t="s">
        <v>159</v>
      </c>
      <c r="B41" s="163" t="s">
        <v>140</v>
      </c>
      <c r="C41" s="162">
        <f t="shared" si="10"/>
        <v>1</v>
      </c>
      <c r="D41" s="162">
        <v>1</v>
      </c>
      <c r="E41" s="162"/>
      <c r="F41" s="162"/>
      <c r="G41" s="162"/>
      <c r="H41" s="162"/>
      <c r="I41" s="162"/>
      <c r="J41" s="162">
        <v>1</v>
      </c>
      <c r="K41" s="162">
        <f t="shared" si="11"/>
        <v>1</v>
      </c>
      <c r="L41" s="162">
        <v>1</v>
      </c>
      <c r="M41" s="162"/>
      <c r="N41" s="162"/>
      <c r="O41" s="162"/>
      <c r="P41" s="162"/>
      <c r="Q41" s="162"/>
      <c r="R41" s="162"/>
    </row>
    <row r="42" spans="1:18" s="110" customFormat="1" ht="19.5" customHeight="1">
      <c r="A42" s="33">
        <v>9</v>
      </c>
      <c r="B42" s="90" t="s">
        <v>162</v>
      </c>
      <c r="C42" s="33">
        <f t="shared" si="10"/>
        <v>1</v>
      </c>
      <c r="D42" s="33"/>
      <c r="E42" s="33"/>
      <c r="F42" s="33">
        <v>1</v>
      </c>
      <c r="G42" s="33"/>
      <c r="H42" s="33"/>
      <c r="I42" s="33"/>
      <c r="J42" s="33">
        <v>1</v>
      </c>
      <c r="K42" s="33">
        <f t="shared" si="11"/>
        <v>1</v>
      </c>
      <c r="L42" s="33"/>
      <c r="M42" s="33"/>
      <c r="N42" s="33">
        <v>1</v>
      </c>
      <c r="O42" s="33"/>
      <c r="P42" s="33"/>
      <c r="Q42" s="33"/>
      <c r="R42" s="33"/>
    </row>
    <row r="43" spans="1:18" s="131" customFormat="1" ht="19.5" customHeight="1">
      <c r="A43" s="130" t="s">
        <v>5</v>
      </c>
      <c r="B43" s="93" t="s">
        <v>394</v>
      </c>
      <c r="C43" s="130">
        <f aca="true" t="shared" si="12" ref="C43:R43">C44</f>
        <v>5</v>
      </c>
      <c r="D43" s="130">
        <f t="shared" si="12"/>
        <v>5</v>
      </c>
      <c r="E43" s="130">
        <f t="shared" si="12"/>
        <v>0</v>
      </c>
      <c r="F43" s="130">
        <f t="shared" si="12"/>
        <v>0</v>
      </c>
      <c r="G43" s="130">
        <f t="shared" si="12"/>
        <v>0</v>
      </c>
      <c r="H43" s="130">
        <f t="shared" si="12"/>
        <v>0</v>
      </c>
      <c r="I43" s="130">
        <f t="shared" si="12"/>
        <v>0</v>
      </c>
      <c r="J43" s="130">
        <f t="shared" si="12"/>
        <v>0</v>
      </c>
      <c r="K43" s="130">
        <f t="shared" si="12"/>
        <v>5</v>
      </c>
      <c r="L43" s="130">
        <f t="shared" si="12"/>
        <v>5</v>
      </c>
      <c r="M43" s="130">
        <f t="shared" si="12"/>
        <v>0</v>
      </c>
      <c r="N43" s="130">
        <f t="shared" si="12"/>
        <v>0</v>
      </c>
      <c r="O43" s="130">
        <f t="shared" si="12"/>
        <v>0</v>
      </c>
      <c r="P43" s="130">
        <f t="shared" si="12"/>
        <v>0</v>
      </c>
      <c r="Q43" s="130">
        <f t="shared" si="12"/>
        <v>0</v>
      </c>
      <c r="R43" s="130">
        <f t="shared" si="12"/>
        <v>0</v>
      </c>
    </row>
    <row r="44" spans="1:18" s="110" customFormat="1" ht="19.5" customHeight="1">
      <c r="A44" s="132">
        <v>1</v>
      </c>
      <c r="B44" s="91" t="s">
        <v>395</v>
      </c>
      <c r="C44" s="132">
        <f>D44+E44+F44+G44+H44+I44</f>
        <v>5</v>
      </c>
      <c r="D44" s="132">
        <v>5</v>
      </c>
      <c r="E44" s="132"/>
      <c r="F44" s="132"/>
      <c r="G44" s="132"/>
      <c r="H44" s="132"/>
      <c r="I44" s="132"/>
      <c r="J44" s="132">
        <v>0</v>
      </c>
      <c r="K44" s="132">
        <f>L44+M44+N44+O44+P44+Q44</f>
        <v>5</v>
      </c>
      <c r="L44" s="132">
        <v>5</v>
      </c>
      <c r="M44" s="132"/>
      <c r="N44" s="132"/>
      <c r="O44" s="132"/>
      <c r="P44" s="132"/>
      <c r="Q44" s="132"/>
      <c r="R44" s="132"/>
    </row>
    <row r="45" spans="1:18" ht="12.75">
      <c r="A45" s="16"/>
      <c r="B45" s="16" t="s">
        <v>141</v>
      </c>
      <c r="C45" s="16">
        <f aca="true" t="shared" si="13" ref="C45:I45">C11+C12+C13+C14+C15+C16+C29+C30+C42+C44</f>
        <v>87</v>
      </c>
      <c r="D45" s="16">
        <f t="shared" si="13"/>
        <v>65</v>
      </c>
      <c r="E45" s="35">
        <f t="shared" si="13"/>
        <v>7</v>
      </c>
      <c r="F45" s="35">
        <f t="shared" si="13"/>
        <v>12</v>
      </c>
      <c r="G45" s="16">
        <f t="shared" si="13"/>
        <v>0</v>
      </c>
      <c r="H45" s="16">
        <f t="shared" si="13"/>
        <v>0</v>
      </c>
      <c r="I45" s="16">
        <f t="shared" si="13"/>
        <v>3</v>
      </c>
      <c r="J45" s="16">
        <f>J10+J43</f>
        <v>80</v>
      </c>
      <c r="K45" s="16">
        <f aca="true" t="shared" si="14" ref="K45:Q45">K11+K12+K13+K14+K15+K16+K29+K30+K42+K44</f>
        <v>87</v>
      </c>
      <c r="L45" s="16">
        <f t="shared" si="14"/>
        <v>65</v>
      </c>
      <c r="M45" s="16">
        <f t="shared" si="14"/>
        <v>7</v>
      </c>
      <c r="N45" s="16">
        <f t="shared" si="14"/>
        <v>12</v>
      </c>
      <c r="O45" s="16">
        <f t="shared" si="14"/>
        <v>0</v>
      </c>
      <c r="P45" s="16">
        <f t="shared" si="14"/>
        <v>0</v>
      </c>
      <c r="Q45" s="16">
        <f t="shared" si="14"/>
        <v>3</v>
      </c>
      <c r="R45" s="16"/>
    </row>
    <row r="66" spans="2:6" ht="12.75">
      <c r="B66" s="154"/>
      <c r="E66" s="153"/>
      <c r="F66" s="153"/>
    </row>
  </sheetData>
  <sheetProtection/>
  <mergeCells count="16">
    <mergeCell ref="A5:R5"/>
    <mergeCell ref="A4:R4"/>
    <mergeCell ref="C8:C9"/>
    <mergeCell ref="D8:I8"/>
    <mergeCell ref="K8:K9"/>
    <mergeCell ref="A7:A9"/>
    <mergeCell ref="O1:R1"/>
    <mergeCell ref="C7:I7"/>
    <mergeCell ref="K7:Q7"/>
    <mergeCell ref="B7:B9"/>
    <mergeCell ref="R7:R9"/>
    <mergeCell ref="J7:J9"/>
    <mergeCell ref="L8:Q8"/>
    <mergeCell ref="A1:B1"/>
    <mergeCell ref="A2:B2"/>
    <mergeCell ref="A3:R3"/>
  </mergeCells>
  <printOptions horizontalCentered="1"/>
  <pageMargins left="0.2362204724409449" right="0" top="0.5118110236220472" bottom="0.5118110236220472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85" zoomScaleNormal="85" zoomScalePageLayoutView="0" workbookViewId="0" topLeftCell="Y13">
      <selection activeCell="X21" sqref="X21"/>
    </sheetView>
  </sheetViews>
  <sheetFormatPr defaultColWidth="9.33203125" defaultRowHeight="12.75"/>
  <cols>
    <col min="1" max="1" width="4.66015625" style="6" customWidth="1"/>
    <col min="2" max="2" width="22.16015625" style="6" customWidth="1"/>
    <col min="3" max="3" width="6.33203125" style="6" customWidth="1"/>
    <col min="4" max="4" width="6.16015625" style="6" customWidth="1"/>
    <col min="5" max="5" width="6" style="6" customWidth="1"/>
    <col min="6" max="6" width="6.5" style="6" customWidth="1"/>
    <col min="7" max="7" width="8.16015625" style="6" customWidth="1"/>
    <col min="8" max="8" width="9.16015625" style="6" customWidth="1"/>
    <col min="9" max="9" width="9.5" style="6" customWidth="1"/>
    <col min="10" max="10" width="8.33203125" style="6" customWidth="1"/>
    <col min="11" max="11" width="8.5" style="6" customWidth="1"/>
    <col min="12" max="12" width="7.83203125" style="6" customWidth="1"/>
    <col min="13" max="13" width="8.66015625" style="6" customWidth="1"/>
    <col min="14" max="14" width="7.16015625" style="6" customWidth="1"/>
    <col min="15" max="15" width="6.66015625" style="6" customWidth="1"/>
    <col min="16" max="16" width="6.5" style="6" customWidth="1"/>
    <col min="17" max="17" width="6.16015625" style="6" customWidth="1"/>
    <col min="18" max="18" width="8" style="6" customWidth="1"/>
    <col min="19" max="19" width="8.33203125" style="6" customWidth="1"/>
    <col min="20" max="20" width="8" style="6" customWidth="1"/>
    <col min="21" max="21" width="7.5" style="6" customWidth="1"/>
    <col min="22" max="22" width="8.83203125" style="6" customWidth="1"/>
    <col min="23" max="23" width="6.16015625" style="6" customWidth="1"/>
    <col min="24" max="24" width="6" style="6" customWidth="1"/>
    <col min="25" max="16384" width="9.33203125" style="6" customWidth="1"/>
  </cols>
  <sheetData>
    <row r="1" spans="1:25" s="3" customFormat="1" ht="15.75">
      <c r="A1" s="176" t="s">
        <v>342</v>
      </c>
      <c r="B1" s="176"/>
      <c r="C1" s="176"/>
      <c r="D1" s="176"/>
      <c r="E1" s="23"/>
      <c r="F1" s="23"/>
      <c r="W1" s="194" t="s">
        <v>343</v>
      </c>
      <c r="X1" s="194"/>
      <c r="Y1" s="194"/>
    </row>
    <row r="2" spans="1:6" s="3" customFormat="1" ht="15.75">
      <c r="A2" s="176" t="s">
        <v>256</v>
      </c>
      <c r="B2" s="176"/>
      <c r="C2" s="176"/>
      <c r="D2" s="176"/>
      <c r="E2" s="23"/>
      <c r="F2" s="23"/>
    </row>
    <row r="3" spans="1:6" s="3" customFormat="1" ht="15.75">
      <c r="A3" s="23"/>
      <c r="B3" s="23"/>
      <c r="C3" s="23"/>
      <c r="D3" s="23"/>
      <c r="E3" s="23"/>
      <c r="F3" s="23"/>
    </row>
    <row r="4" spans="1:34" s="62" customFormat="1" ht="18.75">
      <c r="A4" s="174" t="s">
        <v>125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61"/>
      <c r="AA4" s="61"/>
      <c r="AG4" s="62" t="s">
        <v>333</v>
      </c>
      <c r="AH4" s="62" t="s">
        <v>409</v>
      </c>
    </row>
    <row r="5" spans="1:27" s="62" customFormat="1" ht="18.75">
      <c r="A5" s="55"/>
      <c r="B5" s="174" t="s">
        <v>286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61"/>
      <c r="AA5" s="61"/>
    </row>
    <row r="6" spans="1:34" s="62" customFormat="1" ht="18.75">
      <c r="A6" s="187" t="s">
        <v>408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57"/>
      <c r="AA6" s="57"/>
      <c r="AB6" s="57"/>
      <c r="AC6" s="57"/>
      <c r="AD6" s="57"/>
      <c r="AE6" s="57"/>
      <c r="AF6" s="57"/>
      <c r="AG6" s="57"/>
      <c r="AH6" s="57"/>
    </row>
    <row r="8" spans="1:32" s="21" customFormat="1" ht="24.75" customHeight="1">
      <c r="A8" s="184" t="s">
        <v>224</v>
      </c>
      <c r="B8" s="184" t="s">
        <v>331</v>
      </c>
      <c r="C8" s="191" t="s">
        <v>2</v>
      </c>
      <c r="D8" s="192"/>
      <c r="E8" s="192"/>
      <c r="F8" s="193"/>
      <c r="G8" s="179" t="s">
        <v>16</v>
      </c>
      <c r="H8" s="179" t="s">
        <v>45</v>
      </c>
      <c r="I8" s="179" t="s">
        <v>103</v>
      </c>
      <c r="J8" s="179" t="s">
        <v>104</v>
      </c>
      <c r="K8" s="179" t="s">
        <v>272</v>
      </c>
      <c r="L8" s="179" t="s">
        <v>273</v>
      </c>
      <c r="M8" s="191" t="s">
        <v>259</v>
      </c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3"/>
      <c r="Y8" s="179" t="s">
        <v>14</v>
      </c>
      <c r="AF8" s="148">
        <f>136/$H$21</f>
        <v>0.044112877067791115</v>
      </c>
    </row>
    <row r="9" spans="1:25" s="21" customFormat="1" ht="24.75" customHeight="1">
      <c r="A9" s="185"/>
      <c r="B9" s="185"/>
      <c r="C9" s="183" t="s">
        <v>3</v>
      </c>
      <c r="D9" s="184" t="s">
        <v>4</v>
      </c>
      <c r="E9" s="184" t="s">
        <v>5</v>
      </c>
      <c r="F9" s="184" t="s">
        <v>15</v>
      </c>
      <c r="G9" s="180"/>
      <c r="H9" s="185"/>
      <c r="I9" s="180"/>
      <c r="J9" s="180"/>
      <c r="K9" s="180"/>
      <c r="L9" s="180"/>
      <c r="M9" s="184" t="s">
        <v>3</v>
      </c>
      <c r="N9" s="179" t="s">
        <v>19</v>
      </c>
      <c r="O9" s="179" t="s">
        <v>20</v>
      </c>
      <c r="P9" s="179" t="s">
        <v>21</v>
      </c>
      <c r="Q9" s="179" t="s">
        <v>22</v>
      </c>
      <c r="R9" s="179" t="s">
        <v>105</v>
      </c>
      <c r="S9" s="191" t="s">
        <v>24</v>
      </c>
      <c r="T9" s="192"/>
      <c r="U9" s="192"/>
      <c r="V9" s="192"/>
      <c r="W9" s="192"/>
      <c r="X9" s="193"/>
      <c r="Y9" s="180"/>
    </row>
    <row r="10" spans="1:25" s="21" customFormat="1" ht="24.75" customHeight="1">
      <c r="A10" s="182"/>
      <c r="B10" s="182"/>
      <c r="C10" s="183"/>
      <c r="D10" s="182"/>
      <c r="E10" s="182"/>
      <c r="F10" s="182"/>
      <c r="G10" s="181"/>
      <c r="H10" s="182"/>
      <c r="I10" s="181"/>
      <c r="J10" s="181"/>
      <c r="K10" s="181"/>
      <c r="L10" s="181"/>
      <c r="M10" s="182"/>
      <c r="N10" s="181"/>
      <c r="O10" s="181"/>
      <c r="P10" s="181"/>
      <c r="Q10" s="181"/>
      <c r="R10" s="181"/>
      <c r="S10" s="16" t="s">
        <v>6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81"/>
    </row>
    <row r="11" spans="1:34" s="34" customFormat="1" ht="24.75" customHeight="1">
      <c r="A11" s="38">
        <v>1</v>
      </c>
      <c r="B11" s="72" t="s">
        <v>142</v>
      </c>
      <c r="C11" s="38">
        <f aca="true" t="shared" si="0" ref="C11:C20">D11+E11+F11</f>
        <v>17</v>
      </c>
      <c r="D11" s="38">
        <v>2</v>
      </c>
      <c r="E11" s="38">
        <v>5</v>
      </c>
      <c r="F11" s="38">
        <v>10</v>
      </c>
      <c r="G11" s="38">
        <v>13</v>
      </c>
      <c r="H11" s="38">
        <v>306</v>
      </c>
      <c r="I11" s="38">
        <v>9522</v>
      </c>
      <c r="J11" s="104">
        <f aca="true" t="shared" si="1" ref="J11:J21">I11/H11</f>
        <v>31.11764705882353</v>
      </c>
      <c r="K11" s="38">
        <v>530</v>
      </c>
      <c r="L11" s="38">
        <v>521</v>
      </c>
      <c r="M11" s="38">
        <f aca="true" t="shared" si="2" ref="M11:M20">N11+O11+P11+Q11+R11+S11</f>
        <v>539</v>
      </c>
      <c r="N11" s="38">
        <v>36</v>
      </c>
      <c r="O11" s="38">
        <v>17</v>
      </c>
      <c r="P11" s="38">
        <v>17</v>
      </c>
      <c r="Q11" s="38">
        <v>17</v>
      </c>
      <c r="R11" s="38">
        <v>17</v>
      </c>
      <c r="S11" s="38">
        <f aca="true" t="shared" si="3" ref="S11:S20">T11+U11+V11+W11+X11</f>
        <v>435</v>
      </c>
      <c r="T11" s="38">
        <f>AH11+AG11</f>
        <v>367</v>
      </c>
      <c r="U11" s="38">
        <v>24</v>
      </c>
      <c r="V11" s="38">
        <v>26</v>
      </c>
      <c r="W11" s="38">
        <v>7</v>
      </c>
      <c r="X11" s="38">
        <v>11</v>
      </c>
      <c r="Y11" s="105"/>
      <c r="Z11" s="110"/>
      <c r="AF11" s="34">
        <f aca="true" t="shared" si="4" ref="AF11:AF20">$AF$8*H11</f>
        <v>13.498540382744082</v>
      </c>
      <c r="AG11" s="34">
        <v>14</v>
      </c>
      <c r="AH11" s="38">
        <v>353</v>
      </c>
    </row>
    <row r="12" spans="1:34" s="34" customFormat="1" ht="24.75" customHeight="1">
      <c r="A12" s="38">
        <v>2</v>
      </c>
      <c r="B12" s="72" t="s">
        <v>188</v>
      </c>
      <c r="C12" s="38">
        <f t="shared" si="0"/>
        <v>15</v>
      </c>
      <c r="D12" s="38"/>
      <c r="E12" s="38">
        <v>6</v>
      </c>
      <c r="F12" s="38">
        <v>9</v>
      </c>
      <c r="G12" s="38">
        <v>11</v>
      </c>
      <c r="H12" s="38">
        <v>256</v>
      </c>
      <c r="I12" s="38">
        <v>7160</v>
      </c>
      <c r="J12" s="104">
        <f t="shared" si="1"/>
        <v>27.96875</v>
      </c>
      <c r="K12" s="38">
        <v>436</v>
      </c>
      <c r="L12" s="38">
        <v>472</v>
      </c>
      <c r="M12" s="38">
        <f t="shared" si="2"/>
        <v>442</v>
      </c>
      <c r="N12" s="38">
        <v>30</v>
      </c>
      <c r="O12" s="38">
        <v>15</v>
      </c>
      <c r="P12" s="38">
        <v>15</v>
      </c>
      <c r="Q12" s="38">
        <v>15</v>
      </c>
      <c r="R12" s="38">
        <v>15</v>
      </c>
      <c r="S12" s="38">
        <f t="shared" si="3"/>
        <v>352</v>
      </c>
      <c r="T12" s="38">
        <f aca="true" t="shared" si="5" ref="T12:T20">AH12+AG12</f>
        <v>301</v>
      </c>
      <c r="U12" s="38">
        <v>19</v>
      </c>
      <c r="V12" s="38">
        <v>18</v>
      </c>
      <c r="W12" s="38">
        <v>5</v>
      </c>
      <c r="X12" s="38">
        <v>9</v>
      </c>
      <c r="Y12" s="105"/>
      <c r="Z12" s="110"/>
      <c r="AF12" s="34">
        <f t="shared" si="4"/>
        <v>11.292896529354525</v>
      </c>
      <c r="AG12" s="34">
        <v>11</v>
      </c>
      <c r="AH12" s="38">
        <v>290</v>
      </c>
    </row>
    <row r="13" spans="1:34" s="34" customFormat="1" ht="24.75" customHeight="1">
      <c r="A13" s="38">
        <v>3</v>
      </c>
      <c r="B13" s="72" t="s">
        <v>187</v>
      </c>
      <c r="C13" s="38">
        <f t="shared" si="0"/>
        <v>15</v>
      </c>
      <c r="D13" s="38"/>
      <c r="E13" s="38">
        <v>3</v>
      </c>
      <c r="F13" s="38">
        <v>12</v>
      </c>
      <c r="G13" s="38">
        <v>8</v>
      </c>
      <c r="H13" s="38">
        <v>196</v>
      </c>
      <c r="I13" s="38">
        <v>5924</v>
      </c>
      <c r="J13" s="104">
        <f t="shared" si="1"/>
        <v>30.224489795918366</v>
      </c>
      <c r="K13" s="38">
        <v>348</v>
      </c>
      <c r="L13" s="38">
        <v>341</v>
      </c>
      <c r="M13" s="38">
        <f t="shared" si="2"/>
        <v>352</v>
      </c>
      <c r="N13" s="38">
        <v>30</v>
      </c>
      <c r="O13" s="38">
        <v>15</v>
      </c>
      <c r="P13" s="38">
        <v>15</v>
      </c>
      <c r="Q13" s="38">
        <v>15</v>
      </c>
      <c r="R13" s="38">
        <v>15</v>
      </c>
      <c r="S13" s="38">
        <f t="shared" si="3"/>
        <v>262</v>
      </c>
      <c r="T13" s="38">
        <f t="shared" si="5"/>
        <v>214</v>
      </c>
      <c r="U13" s="38">
        <v>17</v>
      </c>
      <c r="V13" s="38">
        <v>17</v>
      </c>
      <c r="W13" s="38">
        <v>5</v>
      </c>
      <c r="X13" s="38">
        <v>9</v>
      </c>
      <c r="Y13" s="105"/>
      <c r="Z13" s="110"/>
      <c r="AF13" s="34">
        <f t="shared" si="4"/>
        <v>8.646123905287059</v>
      </c>
      <c r="AG13" s="34">
        <v>8</v>
      </c>
      <c r="AH13" s="38">
        <v>206</v>
      </c>
    </row>
    <row r="14" spans="1:34" s="112" customFormat="1" ht="24.75" customHeight="1">
      <c r="A14" s="38">
        <v>4</v>
      </c>
      <c r="B14" s="72" t="s">
        <v>225</v>
      </c>
      <c r="C14" s="38">
        <f t="shared" si="0"/>
        <v>21</v>
      </c>
      <c r="D14" s="38"/>
      <c r="E14" s="38">
        <v>4</v>
      </c>
      <c r="F14" s="38">
        <v>17</v>
      </c>
      <c r="G14" s="38">
        <v>14</v>
      </c>
      <c r="H14" s="38">
        <v>333</v>
      </c>
      <c r="I14" s="38">
        <v>9556</v>
      </c>
      <c r="J14" s="104">
        <f t="shared" si="1"/>
        <v>28.696696696696698</v>
      </c>
      <c r="K14" s="38">
        <v>563</v>
      </c>
      <c r="L14" s="38">
        <v>569</v>
      </c>
      <c r="M14" s="38">
        <f t="shared" si="2"/>
        <v>577</v>
      </c>
      <c r="N14" s="38">
        <v>42</v>
      </c>
      <c r="O14" s="38">
        <v>21</v>
      </c>
      <c r="P14" s="38">
        <v>21</v>
      </c>
      <c r="Q14" s="38">
        <v>21</v>
      </c>
      <c r="R14" s="38">
        <v>21</v>
      </c>
      <c r="S14" s="38">
        <f t="shared" si="3"/>
        <v>451</v>
      </c>
      <c r="T14" s="38">
        <f t="shared" si="5"/>
        <v>380</v>
      </c>
      <c r="U14" s="38">
        <v>27</v>
      </c>
      <c r="V14" s="38">
        <v>27</v>
      </c>
      <c r="W14" s="38">
        <v>5</v>
      </c>
      <c r="X14" s="38">
        <v>12</v>
      </c>
      <c r="Y14" s="105"/>
      <c r="Z14" s="138"/>
      <c r="AF14" s="112">
        <f t="shared" si="4"/>
        <v>14.68958806357444</v>
      </c>
      <c r="AG14" s="112">
        <v>15</v>
      </c>
      <c r="AH14" s="170">
        <v>365</v>
      </c>
    </row>
    <row r="15" spans="1:34" s="34" customFormat="1" ht="24.75" customHeight="1">
      <c r="A15" s="38">
        <v>5</v>
      </c>
      <c r="B15" s="72" t="s">
        <v>226</v>
      </c>
      <c r="C15" s="38">
        <f t="shared" si="0"/>
        <v>17</v>
      </c>
      <c r="D15" s="38"/>
      <c r="E15" s="38">
        <v>3</v>
      </c>
      <c r="F15" s="38">
        <v>14</v>
      </c>
      <c r="G15" s="38">
        <v>12</v>
      </c>
      <c r="H15" s="38">
        <v>275</v>
      </c>
      <c r="I15" s="38">
        <v>8289</v>
      </c>
      <c r="J15" s="104">
        <f t="shared" si="1"/>
        <v>30.14181818181818</v>
      </c>
      <c r="K15" s="38">
        <v>470</v>
      </c>
      <c r="L15" s="38">
        <v>471</v>
      </c>
      <c r="M15" s="38">
        <f t="shared" si="2"/>
        <v>478</v>
      </c>
      <c r="N15" s="38">
        <v>36</v>
      </c>
      <c r="O15" s="38">
        <v>17</v>
      </c>
      <c r="P15" s="38">
        <v>17</v>
      </c>
      <c r="Q15" s="38">
        <v>17</v>
      </c>
      <c r="R15" s="38">
        <v>17</v>
      </c>
      <c r="S15" s="38">
        <f t="shared" si="3"/>
        <v>374</v>
      </c>
      <c r="T15" s="38">
        <f t="shared" si="5"/>
        <v>323</v>
      </c>
      <c r="U15" s="38">
        <v>19</v>
      </c>
      <c r="V15" s="38">
        <v>18</v>
      </c>
      <c r="W15" s="38">
        <v>4</v>
      </c>
      <c r="X15" s="38">
        <v>10</v>
      </c>
      <c r="Y15" s="105"/>
      <c r="Z15" s="110"/>
      <c r="AF15" s="34">
        <f t="shared" si="4"/>
        <v>12.131041193642556</v>
      </c>
      <c r="AG15" s="34">
        <v>12</v>
      </c>
      <c r="AH15" s="38">
        <v>311</v>
      </c>
    </row>
    <row r="16" spans="1:34" s="34" customFormat="1" ht="24.75" customHeight="1">
      <c r="A16" s="38">
        <v>6</v>
      </c>
      <c r="B16" s="72" t="s">
        <v>191</v>
      </c>
      <c r="C16" s="38">
        <f t="shared" si="0"/>
        <v>27</v>
      </c>
      <c r="D16" s="38"/>
      <c r="E16" s="38">
        <v>4</v>
      </c>
      <c r="F16" s="38">
        <v>23</v>
      </c>
      <c r="G16" s="38">
        <v>19</v>
      </c>
      <c r="H16" s="38">
        <v>438</v>
      </c>
      <c r="I16" s="38">
        <v>13919</v>
      </c>
      <c r="J16" s="104">
        <f t="shared" si="1"/>
        <v>31.77853881278539</v>
      </c>
      <c r="K16" s="38">
        <v>725</v>
      </c>
      <c r="L16" s="38">
        <v>701</v>
      </c>
      <c r="M16" s="38">
        <f t="shared" si="2"/>
        <v>742</v>
      </c>
      <c r="N16" s="38">
        <v>54</v>
      </c>
      <c r="O16" s="38">
        <v>27</v>
      </c>
      <c r="P16" s="38">
        <v>27</v>
      </c>
      <c r="Q16" s="38">
        <v>27</v>
      </c>
      <c r="R16" s="38">
        <v>27</v>
      </c>
      <c r="S16" s="38">
        <f t="shared" si="3"/>
        <v>580</v>
      </c>
      <c r="T16" s="38">
        <f t="shared" si="5"/>
        <v>491</v>
      </c>
      <c r="U16" s="38">
        <v>33</v>
      </c>
      <c r="V16" s="38">
        <v>33</v>
      </c>
      <c r="W16" s="38">
        <v>7</v>
      </c>
      <c r="X16" s="38">
        <v>16</v>
      </c>
      <c r="Y16" s="105"/>
      <c r="Z16" s="110"/>
      <c r="AF16" s="34">
        <f t="shared" si="4"/>
        <v>19.321440155692507</v>
      </c>
      <c r="AG16" s="34">
        <v>19</v>
      </c>
      <c r="AH16" s="38">
        <v>472</v>
      </c>
    </row>
    <row r="17" spans="1:34" s="34" customFormat="1" ht="24.75" customHeight="1">
      <c r="A17" s="38">
        <v>7</v>
      </c>
      <c r="B17" s="72" t="s">
        <v>192</v>
      </c>
      <c r="C17" s="38">
        <f t="shared" si="0"/>
        <v>11</v>
      </c>
      <c r="D17" s="38">
        <v>5</v>
      </c>
      <c r="E17" s="38">
        <v>6</v>
      </c>
      <c r="F17" s="38"/>
      <c r="G17" s="38">
        <v>8</v>
      </c>
      <c r="H17" s="38">
        <v>283</v>
      </c>
      <c r="I17" s="38">
        <v>9037</v>
      </c>
      <c r="J17" s="104">
        <f t="shared" si="1"/>
        <v>31.93286219081272</v>
      </c>
      <c r="K17" s="38">
        <v>427</v>
      </c>
      <c r="L17" s="38">
        <v>423</v>
      </c>
      <c r="M17" s="38">
        <f t="shared" si="2"/>
        <v>437</v>
      </c>
      <c r="N17" s="38">
        <v>26</v>
      </c>
      <c r="O17" s="38">
        <v>11</v>
      </c>
      <c r="P17" s="38">
        <v>11</v>
      </c>
      <c r="Q17" s="38">
        <v>11</v>
      </c>
      <c r="R17" s="38">
        <v>11</v>
      </c>
      <c r="S17" s="38">
        <f t="shared" si="3"/>
        <v>367</v>
      </c>
      <c r="T17" s="38">
        <f t="shared" si="5"/>
        <v>313</v>
      </c>
      <c r="U17" s="38">
        <v>20</v>
      </c>
      <c r="V17" s="38">
        <v>20</v>
      </c>
      <c r="W17" s="38">
        <v>5</v>
      </c>
      <c r="X17" s="38">
        <v>9</v>
      </c>
      <c r="Y17" s="105"/>
      <c r="Z17" s="110"/>
      <c r="AF17" s="34">
        <f t="shared" si="4"/>
        <v>12.483944210184886</v>
      </c>
      <c r="AG17" s="34">
        <v>12</v>
      </c>
      <c r="AH17" s="38">
        <v>301</v>
      </c>
    </row>
    <row r="18" spans="1:34" s="112" customFormat="1" ht="24.75" customHeight="1">
      <c r="A18" s="38">
        <v>8</v>
      </c>
      <c r="B18" s="72" t="s">
        <v>195</v>
      </c>
      <c r="C18" s="38">
        <f t="shared" si="0"/>
        <v>13</v>
      </c>
      <c r="D18" s="38"/>
      <c r="E18" s="38">
        <v>12</v>
      </c>
      <c r="F18" s="38">
        <v>1</v>
      </c>
      <c r="G18" s="38">
        <v>13</v>
      </c>
      <c r="H18" s="38">
        <v>291</v>
      </c>
      <c r="I18" s="38">
        <v>10408</v>
      </c>
      <c r="J18" s="104">
        <f t="shared" si="1"/>
        <v>35.766323024054984</v>
      </c>
      <c r="K18" s="38">
        <v>431</v>
      </c>
      <c r="L18" s="38">
        <v>427</v>
      </c>
      <c r="M18" s="38">
        <f t="shared" si="2"/>
        <v>443</v>
      </c>
      <c r="N18" s="38">
        <v>26</v>
      </c>
      <c r="O18" s="38">
        <v>13</v>
      </c>
      <c r="P18" s="38">
        <v>13</v>
      </c>
      <c r="Q18" s="38">
        <v>13</v>
      </c>
      <c r="R18" s="38">
        <v>13</v>
      </c>
      <c r="S18" s="38">
        <f t="shared" si="3"/>
        <v>365</v>
      </c>
      <c r="T18" s="38">
        <f t="shared" si="5"/>
        <v>314</v>
      </c>
      <c r="U18" s="38">
        <v>18</v>
      </c>
      <c r="V18" s="38">
        <v>18</v>
      </c>
      <c r="W18" s="38">
        <v>6</v>
      </c>
      <c r="X18" s="38">
        <v>9</v>
      </c>
      <c r="Y18" s="105"/>
      <c r="Z18" s="138"/>
      <c r="AF18" s="112">
        <f t="shared" si="4"/>
        <v>12.836847226727214</v>
      </c>
      <c r="AG18" s="112">
        <v>13</v>
      </c>
      <c r="AH18" s="170">
        <v>301</v>
      </c>
    </row>
    <row r="19" spans="1:34" s="34" customFormat="1" ht="24.75" customHeight="1">
      <c r="A19" s="38">
        <v>9</v>
      </c>
      <c r="B19" s="72" t="s">
        <v>227</v>
      </c>
      <c r="C19" s="38">
        <f t="shared" si="0"/>
        <v>14</v>
      </c>
      <c r="D19" s="38">
        <v>3</v>
      </c>
      <c r="E19" s="38">
        <v>6</v>
      </c>
      <c r="F19" s="38">
        <v>5</v>
      </c>
      <c r="G19" s="38">
        <v>13</v>
      </c>
      <c r="H19" s="38">
        <v>303</v>
      </c>
      <c r="I19" s="38">
        <v>10089</v>
      </c>
      <c r="J19" s="104">
        <f t="shared" si="1"/>
        <v>33.2970297029703</v>
      </c>
      <c r="K19" s="38">
        <v>441</v>
      </c>
      <c r="L19" s="38">
        <v>445</v>
      </c>
      <c r="M19" s="38">
        <f t="shared" si="2"/>
        <v>454</v>
      </c>
      <c r="N19" s="38">
        <v>33</v>
      </c>
      <c r="O19" s="38">
        <v>13</v>
      </c>
      <c r="P19" s="38">
        <v>13</v>
      </c>
      <c r="Q19" s="38">
        <v>13</v>
      </c>
      <c r="R19" s="38">
        <v>14</v>
      </c>
      <c r="S19" s="38">
        <f t="shared" si="3"/>
        <v>368</v>
      </c>
      <c r="T19" s="38">
        <f t="shared" si="5"/>
        <v>319</v>
      </c>
      <c r="U19" s="38">
        <v>17</v>
      </c>
      <c r="V19" s="38">
        <v>17</v>
      </c>
      <c r="W19" s="38">
        <v>6</v>
      </c>
      <c r="X19" s="38">
        <v>9</v>
      </c>
      <c r="Y19" s="105"/>
      <c r="Z19" s="110"/>
      <c r="AF19" s="34">
        <f t="shared" si="4"/>
        <v>13.366201751540707</v>
      </c>
      <c r="AG19" s="34">
        <v>13</v>
      </c>
      <c r="AH19" s="38">
        <v>306</v>
      </c>
    </row>
    <row r="20" spans="1:34" s="112" customFormat="1" ht="24.75" customHeight="1">
      <c r="A20" s="38">
        <v>10</v>
      </c>
      <c r="B20" s="72" t="s">
        <v>193</v>
      </c>
      <c r="C20" s="38">
        <f t="shared" si="0"/>
        <v>20</v>
      </c>
      <c r="D20" s="38">
        <v>3</v>
      </c>
      <c r="E20" s="38">
        <v>10</v>
      </c>
      <c r="F20" s="38">
        <v>7</v>
      </c>
      <c r="G20" s="38">
        <v>13</v>
      </c>
      <c r="H20" s="38">
        <v>402</v>
      </c>
      <c r="I20" s="38">
        <v>12960</v>
      </c>
      <c r="J20" s="104">
        <f t="shared" si="1"/>
        <v>32.23880597014925</v>
      </c>
      <c r="K20" s="38">
        <v>593</v>
      </c>
      <c r="L20" s="38">
        <v>612</v>
      </c>
      <c r="M20" s="38">
        <f t="shared" si="2"/>
        <v>611</v>
      </c>
      <c r="N20" s="38">
        <v>44</v>
      </c>
      <c r="O20" s="38">
        <v>20</v>
      </c>
      <c r="P20" s="38">
        <v>20</v>
      </c>
      <c r="Q20" s="38">
        <v>20</v>
      </c>
      <c r="R20" s="38">
        <v>20</v>
      </c>
      <c r="S20" s="38">
        <f t="shared" si="3"/>
        <v>487</v>
      </c>
      <c r="T20" s="38">
        <f t="shared" si="5"/>
        <v>415</v>
      </c>
      <c r="U20" s="38">
        <v>27</v>
      </c>
      <c r="V20" s="38">
        <v>27</v>
      </c>
      <c r="W20" s="38">
        <v>6</v>
      </c>
      <c r="X20" s="38">
        <v>12</v>
      </c>
      <c r="Y20" s="105"/>
      <c r="Z20" s="138"/>
      <c r="AF20" s="112">
        <f t="shared" si="4"/>
        <v>17.733376581252028</v>
      </c>
      <c r="AG20" s="112">
        <v>19</v>
      </c>
      <c r="AH20" s="170">
        <v>396</v>
      </c>
    </row>
    <row r="21" spans="1:33" s="68" customFormat="1" ht="24.75" customHeight="1">
      <c r="A21" s="99"/>
      <c r="B21" s="164" t="s">
        <v>141</v>
      </c>
      <c r="C21" s="99">
        <f aca="true" t="shared" si="6" ref="C21:I21">SUM(C11:C20)</f>
        <v>170</v>
      </c>
      <c r="D21" s="99">
        <f t="shared" si="6"/>
        <v>13</v>
      </c>
      <c r="E21" s="99">
        <f t="shared" si="6"/>
        <v>59</v>
      </c>
      <c r="F21" s="99">
        <f t="shared" si="6"/>
        <v>98</v>
      </c>
      <c r="G21" s="165">
        <f t="shared" si="6"/>
        <v>124</v>
      </c>
      <c r="H21" s="99">
        <f t="shared" si="6"/>
        <v>3083</v>
      </c>
      <c r="I21" s="99">
        <f t="shared" si="6"/>
        <v>96864</v>
      </c>
      <c r="J21" s="147">
        <f t="shared" si="1"/>
        <v>31.41874797275381</v>
      </c>
      <c r="K21" s="99">
        <f aca="true" t="shared" si="7" ref="K21:X21">SUM(K11:K20)</f>
        <v>4964</v>
      </c>
      <c r="L21" s="99">
        <f t="shared" si="7"/>
        <v>4982</v>
      </c>
      <c r="M21" s="99">
        <f t="shared" si="7"/>
        <v>5075</v>
      </c>
      <c r="N21" s="99">
        <f t="shared" si="7"/>
        <v>357</v>
      </c>
      <c r="O21" s="99">
        <f t="shared" si="7"/>
        <v>169</v>
      </c>
      <c r="P21" s="99">
        <f t="shared" si="7"/>
        <v>169</v>
      </c>
      <c r="Q21" s="99">
        <f t="shared" si="7"/>
        <v>169</v>
      </c>
      <c r="R21" s="99">
        <f t="shared" si="7"/>
        <v>170</v>
      </c>
      <c r="S21" s="99">
        <f t="shared" si="7"/>
        <v>4041</v>
      </c>
      <c r="T21" s="99">
        <f t="shared" si="7"/>
        <v>3437</v>
      </c>
      <c r="U21" s="99">
        <f t="shared" si="7"/>
        <v>221</v>
      </c>
      <c r="V21" s="99">
        <f t="shared" si="7"/>
        <v>221</v>
      </c>
      <c r="W21" s="99">
        <f t="shared" si="7"/>
        <v>56</v>
      </c>
      <c r="X21" s="99">
        <f t="shared" si="7"/>
        <v>106</v>
      </c>
      <c r="Y21" s="147"/>
      <c r="Z21" s="54"/>
      <c r="AA21" s="171"/>
      <c r="AG21" s="68">
        <f>SUM(AG11:AG20)</f>
        <v>136</v>
      </c>
    </row>
    <row r="23" s="53" customFormat="1" ht="12.75"/>
    <row r="24" s="53" customFormat="1" ht="12.75"/>
    <row r="25" s="53" customFormat="1" ht="12.75"/>
  </sheetData>
  <sheetProtection/>
  <mergeCells count="28">
    <mergeCell ref="A6:Y6"/>
    <mergeCell ref="Y8:Y10"/>
    <mergeCell ref="K8:K10"/>
    <mergeCell ref="A1:D1"/>
    <mergeCell ref="A2:D2"/>
    <mergeCell ref="D9:D10"/>
    <mergeCell ref="E9:E10"/>
    <mergeCell ref="F9:F10"/>
    <mergeCell ref="C9:C10"/>
    <mergeCell ref="W1:Y1"/>
    <mergeCell ref="A4:Y4"/>
    <mergeCell ref="H8:H10"/>
    <mergeCell ref="G8:G10"/>
    <mergeCell ref="C8:F8"/>
    <mergeCell ref="B8:B10"/>
    <mergeCell ref="O9:O10"/>
    <mergeCell ref="P9:P10"/>
    <mergeCell ref="Q9:Q10"/>
    <mergeCell ref="B5:Y5"/>
    <mergeCell ref="A8:A10"/>
    <mergeCell ref="J8:J10"/>
    <mergeCell ref="I8:I10"/>
    <mergeCell ref="R9:R10"/>
    <mergeCell ref="L8:L10"/>
    <mergeCell ref="M8:X8"/>
    <mergeCell ref="M9:M10"/>
    <mergeCell ref="N9:N10"/>
    <mergeCell ref="S9:X9"/>
  </mergeCells>
  <printOptions horizontalCentered="1"/>
  <pageMargins left="0.2362204724409449" right="0.1968503937007874" top="0.5118110236220472" bottom="0.5118110236220472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P13">
      <selection activeCell="AJ20" sqref="AJ20"/>
    </sheetView>
  </sheetViews>
  <sheetFormatPr defaultColWidth="9.33203125" defaultRowHeight="12.75"/>
  <cols>
    <col min="1" max="1" width="4.33203125" style="0" customWidth="1"/>
    <col min="2" max="2" width="18.16015625" style="0" customWidth="1"/>
    <col min="3" max="5" width="5.33203125" style="0" customWidth="1"/>
    <col min="6" max="6" width="5.66015625" style="0" customWidth="1"/>
    <col min="7" max="7" width="7.33203125" style="0" customWidth="1"/>
    <col min="8" max="8" width="6.83203125" style="0" customWidth="1"/>
    <col min="9" max="9" width="7.83203125" style="0" customWidth="1"/>
    <col min="10" max="11" width="6.83203125" style="0" customWidth="1"/>
    <col min="12" max="12" width="7.66015625" style="0" customWidth="1"/>
    <col min="13" max="13" width="6.83203125" style="0" customWidth="1"/>
    <col min="14" max="19" width="5.33203125" style="0" customWidth="1"/>
    <col min="20" max="20" width="6.83203125" style="0" customWidth="1"/>
    <col min="21" max="34" width="5.33203125" style="0" customWidth="1"/>
    <col min="35" max="35" width="6.83203125" style="0" hidden="1" customWidth="1"/>
    <col min="36" max="36" width="17.66015625" style="0" customWidth="1"/>
  </cols>
  <sheetData>
    <row r="1" spans="1:36" s="3" customFormat="1" ht="39" customHeight="1">
      <c r="A1" s="175" t="s">
        <v>344</v>
      </c>
      <c r="B1" s="175"/>
      <c r="C1" s="175"/>
      <c r="D1" s="175"/>
      <c r="E1" s="175"/>
      <c r="F1" s="23"/>
      <c r="G1" s="23"/>
      <c r="H1" s="23"/>
      <c r="AG1" s="139" t="s">
        <v>345</v>
      </c>
      <c r="AH1" s="139"/>
      <c r="AI1" s="139"/>
      <c r="AJ1" s="139"/>
    </row>
    <row r="2" spans="1:8" s="3" customFormat="1" ht="15.75">
      <c r="A2" s="177"/>
      <c r="B2" s="177"/>
      <c r="C2" s="177"/>
      <c r="D2" s="177"/>
      <c r="E2" s="23"/>
      <c r="F2" s="23"/>
      <c r="G2" s="23"/>
      <c r="H2" s="23"/>
    </row>
    <row r="3" spans="1:36" s="62" customFormat="1" ht="18.75">
      <c r="A3" s="174" t="s">
        <v>127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55"/>
    </row>
    <row r="4" spans="1:36" s="62" customFormat="1" ht="18.75">
      <c r="A4" s="55"/>
      <c r="B4" s="174" t="s">
        <v>286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55"/>
    </row>
    <row r="5" spans="1:36" s="62" customFormat="1" ht="18.75">
      <c r="A5" s="187" t="s">
        <v>408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51"/>
    </row>
    <row r="6" s="6" customFormat="1" ht="15.75"/>
    <row r="7" spans="1:36" s="21" customFormat="1" ht="30" customHeight="1">
      <c r="A7" s="184" t="s">
        <v>224</v>
      </c>
      <c r="B7" s="184" t="s">
        <v>109</v>
      </c>
      <c r="C7" s="191" t="s">
        <v>2</v>
      </c>
      <c r="D7" s="192"/>
      <c r="E7" s="192"/>
      <c r="F7" s="193"/>
      <c r="G7" s="195" t="s">
        <v>16</v>
      </c>
      <c r="H7" s="179" t="s">
        <v>45</v>
      </c>
      <c r="I7" s="179" t="s">
        <v>17</v>
      </c>
      <c r="J7" s="179" t="s">
        <v>104</v>
      </c>
      <c r="K7" s="179" t="s">
        <v>272</v>
      </c>
      <c r="L7" s="179" t="s">
        <v>273</v>
      </c>
      <c r="M7" s="191" t="s">
        <v>259</v>
      </c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3"/>
      <c r="AI7" s="179" t="s">
        <v>221</v>
      </c>
      <c r="AJ7" s="179" t="s">
        <v>11</v>
      </c>
    </row>
    <row r="8" spans="1:36" s="21" customFormat="1" ht="30" customHeight="1">
      <c r="A8" s="185"/>
      <c r="B8" s="185"/>
      <c r="C8" s="184" t="s">
        <v>3</v>
      </c>
      <c r="D8" s="184" t="s">
        <v>4</v>
      </c>
      <c r="E8" s="184" t="s">
        <v>5</v>
      </c>
      <c r="F8" s="184" t="s">
        <v>15</v>
      </c>
      <c r="G8" s="196"/>
      <c r="H8" s="180"/>
      <c r="I8" s="180"/>
      <c r="J8" s="180"/>
      <c r="K8" s="180"/>
      <c r="L8" s="180"/>
      <c r="M8" s="184" t="s">
        <v>3</v>
      </c>
      <c r="N8" s="179" t="s">
        <v>19</v>
      </c>
      <c r="O8" s="179" t="s">
        <v>23</v>
      </c>
      <c r="P8" s="179" t="s">
        <v>30</v>
      </c>
      <c r="Q8" s="179" t="s">
        <v>13</v>
      </c>
      <c r="R8" s="179" t="s">
        <v>31</v>
      </c>
      <c r="S8" s="179" t="s">
        <v>32</v>
      </c>
      <c r="T8" s="191" t="s">
        <v>24</v>
      </c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3"/>
      <c r="AI8" s="180"/>
      <c r="AJ8" s="180"/>
    </row>
    <row r="9" spans="1:36" s="21" customFormat="1" ht="30" customHeight="1">
      <c r="A9" s="182"/>
      <c r="B9" s="182"/>
      <c r="C9" s="182"/>
      <c r="D9" s="182"/>
      <c r="E9" s="182"/>
      <c r="F9" s="182"/>
      <c r="G9" s="197"/>
      <c r="H9" s="181"/>
      <c r="I9" s="181"/>
      <c r="J9" s="181"/>
      <c r="K9" s="181"/>
      <c r="L9" s="181"/>
      <c r="M9" s="182"/>
      <c r="N9" s="181"/>
      <c r="O9" s="181"/>
      <c r="P9" s="181"/>
      <c r="Q9" s="181"/>
      <c r="R9" s="181"/>
      <c r="S9" s="181"/>
      <c r="T9" s="16" t="s">
        <v>6</v>
      </c>
      <c r="U9" s="16" t="s">
        <v>33</v>
      </c>
      <c r="V9" s="16" t="s">
        <v>34</v>
      </c>
      <c r="W9" s="16" t="s">
        <v>35</v>
      </c>
      <c r="X9" s="16" t="s">
        <v>36</v>
      </c>
      <c r="Y9" s="16" t="s">
        <v>37</v>
      </c>
      <c r="Z9" s="16" t="s">
        <v>38</v>
      </c>
      <c r="AA9" s="16" t="s">
        <v>39</v>
      </c>
      <c r="AB9" s="16" t="s">
        <v>42</v>
      </c>
      <c r="AC9" s="16" t="s">
        <v>40</v>
      </c>
      <c r="AD9" s="16" t="s">
        <v>41</v>
      </c>
      <c r="AE9" s="16" t="s">
        <v>29</v>
      </c>
      <c r="AF9" s="16" t="s">
        <v>26</v>
      </c>
      <c r="AG9" s="16" t="s">
        <v>43</v>
      </c>
      <c r="AH9" s="50" t="s">
        <v>44</v>
      </c>
      <c r="AI9" s="181"/>
      <c r="AJ9" s="181"/>
    </row>
    <row r="10" spans="1:36" s="112" customFormat="1" ht="24.75" customHeight="1">
      <c r="A10" s="38">
        <v>1</v>
      </c>
      <c r="B10" s="72" t="s">
        <v>142</v>
      </c>
      <c r="C10" s="38">
        <f>D10+E10+F10</f>
        <v>18</v>
      </c>
      <c r="D10" s="38"/>
      <c r="E10" s="38">
        <v>2</v>
      </c>
      <c r="F10" s="38">
        <v>16</v>
      </c>
      <c r="G10" s="38">
        <v>9</v>
      </c>
      <c r="H10" s="38">
        <v>179</v>
      </c>
      <c r="I10" s="38">
        <v>6043</v>
      </c>
      <c r="J10" s="104">
        <f aca="true" t="shared" si="0" ref="J10:J20">I10/H10</f>
        <v>33.75977653631285</v>
      </c>
      <c r="K10" s="38">
        <v>459</v>
      </c>
      <c r="L10" s="38">
        <v>483</v>
      </c>
      <c r="M10" s="38">
        <f>N10+O10+P10+Q10+R10+S10+T10</f>
        <v>450</v>
      </c>
      <c r="N10" s="38">
        <v>36</v>
      </c>
      <c r="O10" s="38">
        <v>17</v>
      </c>
      <c r="P10" s="38">
        <v>18</v>
      </c>
      <c r="Q10" s="38">
        <v>18</v>
      </c>
      <c r="R10" s="38">
        <v>18</v>
      </c>
      <c r="S10" s="38">
        <v>17</v>
      </c>
      <c r="T10" s="38">
        <f>U10+V10+W10+X10+Y10+Z10+AA10+AB10+AC10+AD10+AE10+AF10+AG10+AH10</f>
        <v>326</v>
      </c>
      <c r="U10" s="38">
        <v>55</v>
      </c>
      <c r="V10" s="38">
        <v>53</v>
      </c>
      <c r="W10" s="38">
        <v>15</v>
      </c>
      <c r="X10" s="38">
        <v>15</v>
      </c>
      <c r="Y10" s="38">
        <v>20</v>
      </c>
      <c r="Z10" s="38">
        <v>15</v>
      </c>
      <c r="AA10" s="38">
        <v>17</v>
      </c>
      <c r="AB10" s="38">
        <v>17</v>
      </c>
      <c r="AC10" s="38">
        <v>24</v>
      </c>
      <c r="AD10" s="38">
        <v>12</v>
      </c>
      <c r="AE10" s="38">
        <v>37</v>
      </c>
      <c r="AF10" s="38">
        <v>11</v>
      </c>
      <c r="AG10" s="38">
        <v>15</v>
      </c>
      <c r="AH10" s="38">
        <v>20</v>
      </c>
      <c r="AI10" s="166">
        <v>10</v>
      </c>
      <c r="AJ10" s="104" t="s">
        <v>291</v>
      </c>
    </row>
    <row r="11" spans="1:36" s="112" customFormat="1" ht="24.75" customHeight="1">
      <c r="A11" s="38">
        <v>2</v>
      </c>
      <c r="B11" s="72" t="s">
        <v>188</v>
      </c>
      <c r="C11" s="38">
        <f aca="true" t="shared" si="1" ref="C11:C19">D11+E11+F11</f>
        <v>16</v>
      </c>
      <c r="D11" s="38"/>
      <c r="E11" s="38">
        <v>1</v>
      </c>
      <c r="F11" s="38">
        <v>15</v>
      </c>
      <c r="G11" s="38">
        <v>5</v>
      </c>
      <c r="H11" s="38">
        <v>162</v>
      </c>
      <c r="I11" s="38">
        <v>4893</v>
      </c>
      <c r="J11" s="104">
        <f t="shared" si="0"/>
        <v>30.203703703703702</v>
      </c>
      <c r="K11" s="38">
        <v>393</v>
      </c>
      <c r="L11" s="38">
        <v>459</v>
      </c>
      <c r="M11" s="38">
        <f>N11+O11+P11+Q11+R11+S11+T11</f>
        <v>389</v>
      </c>
      <c r="N11" s="38">
        <v>32</v>
      </c>
      <c r="O11" s="38">
        <v>15</v>
      </c>
      <c r="P11" s="38">
        <v>16</v>
      </c>
      <c r="Q11" s="38">
        <v>16</v>
      </c>
      <c r="R11" s="38">
        <v>16</v>
      </c>
      <c r="S11" s="38">
        <v>15</v>
      </c>
      <c r="T11" s="38">
        <f aca="true" t="shared" si="2" ref="T11:T19">U11+V11+W11+X11+Y11+Z11+AA11+AB11+AC11+AD11+AE11+AF11+AG11+AH11</f>
        <v>279</v>
      </c>
      <c r="U11" s="38">
        <v>47</v>
      </c>
      <c r="V11" s="38">
        <v>43</v>
      </c>
      <c r="W11" s="38">
        <v>14</v>
      </c>
      <c r="X11" s="38">
        <v>11</v>
      </c>
      <c r="Y11" s="38">
        <v>22</v>
      </c>
      <c r="Z11" s="38">
        <v>18</v>
      </c>
      <c r="AA11" s="38">
        <v>16</v>
      </c>
      <c r="AB11" s="38">
        <v>17</v>
      </c>
      <c r="AC11" s="38">
        <v>21</v>
      </c>
      <c r="AD11" s="38">
        <v>12</v>
      </c>
      <c r="AE11" s="38">
        <v>26</v>
      </c>
      <c r="AF11" s="38">
        <v>10</v>
      </c>
      <c r="AG11" s="38">
        <v>7</v>
      </c>
      <c r="AH11" s="38">
        <v>15</v>
      </c>
      <c r="AI11" s="166">
        <v>11</v>
      </c>
      <c r="AJ11" s="104" t="s">
        <v>281</v>
      </c>
    </row>
    <row r="12" spans="1:36" s="112" customFormat="1" ht="24.75" customHeight="1">
      <c r="A12" s="38">
        <v>3</v>
      </c>
      <c r="B12" s="72" t="s">
        <v>187</v>
      </c>
      <c r="C12" s="38">
        <f t="shared" si="1"/>
        <v>15</v>
      </c>
      <c r="D12" s="38"/>
      <c r="E12" s="38"/>
      <c r="F12" s="38">
        <v>15</v>
      </c>
      <c r="G12" s="38">
        <v>6</v>
      </c>
      <c r="H12" s="38">
        <v>127</v>
      </c>
      <c r="I12" s="38">
        <v>4079</v>
      </c>
      <c r="J12" s="104">
        <f t="shared" si="0"/>
        <v>32.118110236220474</v>
      </c>
      <c r="K12" s="38">
        <v>350</v>
      </c>
      <c r="L12" s="38">
        <v>372</v>
      </c>
      <c r="M12" s="38">
        <f aca="true" t="shared" si="3" ref="M12:M19">N12+O12+P12+Q12+R12+S12+T12</f>
        <v>347</v>
      </c>
      <c r="N12" s="38">
        <v>30</v>
      </c>
      <c r="O12" s="38">
        <v>15</v>
      </c>
      <c r="P12" s="38">
        <v>15</v>
      </c>
      <c r="Q12" s="38">
        <v>15</v>
      </c>
      <c r="R12" s="38">
        <v>15</v>
      </c>
      <c r="S12" s="38">
        <v>15</v>
      </c>
      <c r="T12" s="38">
        <f t="shared" si="2"/>
        <v>242</v>
      </c>
      <c r="U12" s="38">
        <v>42</v>
      </c>
      <c r="V12" s="38">
        <v>41</v>
      </c>
      <c r="W12" s="38">
        <v>12</v>
      </c>
      <c r="X12" s="38">
        <v>10</v>
      </c>
      <c r="Y12" s="38">
        <v>15</v>
      </c>
      <c r="Z12" s="38">
        <v>13</v>
      </c>
      <c r="AA12" s="38">
        <v>12</v>
      </c>
      <c r="AB12" s="38">
        <v>13</v>
      </c>
      <c r="AC12" s="38">
        <v>18</v>
      </c>
      <c r="AD12" s="38">
        <v>9</v>
      </c>
      <c r="AE12" s="38">
        <v>26</v>
      </c>
      <c r="AF12" s="38">
        <v>8</v>
      </c>
      <c r="AG12" s="38">
        <v>8</v>
      </c>
      <c r="AH12" s="38">
        <v>15</v>
      </c>
      <c r="AI12" s="166">
        <v>6</v>
      </c>
      <c r="AJ12" s="104" t="s">
        <v>280</v>
      </c>
    </row>
    <row r="13" spans="1:36" s="112" customFormat="1" ht="24.75" customHeight="1">
      <c r="A13" s="38">
        <v>4</v>
      </c>
      <c r="B13" s="72" t="s">
        <v>225</v>
      </c>
      <c r="C13" s="38">
        <f t="shared" si="1"/>
        <v>22</v>
      </c>
      <c r="D13" s="38"/>
      <c r="E13" s="38"/>
      <c r="F13" s="38">
        <v>22</v>
      </c>
      <c r="G13" s="38">
        <v>7</v>
      </c>
      <c r="H13" s="38">
        <v>214</v>
      </c>
      <c r="I13" s="38">
        <v>7634</v>
      </c>
      <c r="J13" s="104">
        <f t="shared" si="0"/>
        <v>35.67289719626168</v>
      </c>
      <c r="K13" s="38">
        <v>569</v>
      </c>
      <c r="L13" s="38">
        <v>614</v>
      </c>
      <c r="M13" s="38">
        <f t="shared" si="3"/>
        <v>559</v>
      </c>
      <c r="N13" s="38">
        <v>44</v>
      </c>
      <c r="O13" s="38">
        <v>22</v>
      </c>
      <c r="P13" s="38">
        <v>22</v>
      </c>
      <c r="Q13" s="38">
        <v>22</v>
      </c>
      <c r="R13" s="38">
        <v>22</v>
      </c>
      <c r="S13" s="38">
        <v>22</v>
      </c>
      <c r="T13" s="38">
        <f t="shared" si="2"/>
        <v>405</v>
      </c>
      <c r="U13" s="38">
        <v>70</v>
      </c>
      <c r="V13" s="38">
        <v>69</v>
      </c>
      <c r="W13" s="38">
        <v>21</v>
      </c>
      <c r="X13" s="38">
        <v>15</v>
      </c>
      <c r="Y13" s="38">
        <v>27</v>
      </c>
      <c r="Z13" s="38">
        <v>22</v>
      </c>
      <c r="AA13" s="38">
        <v>21</v>
      </c>
      <c r="AB13" s="38">
        <v>22</v>
      </c>
      <c r="AC13" s="38">
        <v>30</v>
      </c>
      <c r="AD13" s="38">
        <v>15</v>
      </c>
      <c r="AE13" s="38">
        <v>43</v>
      </c>
      <c r="AF13" s="38">
        <v>14</v>
      </c>
      <c r="AG13" s="38">
        <v>14</v>
      </c>
      <c r="AH13" s="38">
        <v>22</v>
      </c>
      <c r="AI13" s="166">
        <v>7</v>
      </c>
      <c r="AJ13" s="104" t="s">
        <v>292</v>
      </c>
    </row>
    <row r="14" spans="1:36" s="112" customFormat="1" ht="24.75" customHeight="1">
      <c r="A14" s="38">
        <v>5</v>
      </c>
      <c r="B14" s="72" t="s">
        <v>226</v>
      </c>
      <c r="C14" s="38">
        <f t="shared" si="1"/>
        <v>18</v>
      </c>
      <c r="D14" s="38"/>
      <c r="E14" s="38"/>
      <c r="F14" s="38">
        <v>18</v>
      </c>
      <c r="G14" s="38">
        <v>6</v>
      </c>
      <c r="H14" s="38">
        <v>155</v>
      </c>
      <c r="I14" s="38">
        <v>5760</v>
      </c>
      <c r="J14" s="104">
        <f t="shared" si="0"/>
        <v>37.16129032258065</v>
      </c>
      <c r="K14" s="38">
        <v>395</v>
      </c>
      <c r="L14" s="38">
        <v>437</v>
      </c>
      <c r="M14" s="38">
        <f t="shared" si="3"/>
        <v>390</v>
      </c>
      <c r="N14" s="38">
        <v>36</v>
      </c>
      <c r="O14" s="38">
        <v>18</v>
      </c>
      <c r="P14" s="38">
        <v>18</v>
      </c>
      <c r="Q14" s="38">
        <v>18</v>
      </c>
      <c r="R14" s="38">
        <v>18</v>
      </c>
      <c r="S14" s="38">
        <v>18</v>
      </c>
      <c r="T14" s="38">
        <f t="shared" si="2"/>
        <v>264</v>
      </c>
      <c r="U14" s="38">
        <v>46</v>
      </c>
      <c r="V14" s="38">
        <v>44</v>
      </c>
      <c r="W14" s="38">
        <v>12</v>
      </c>
      <c r="X14" s="38">
        <v>10</v>
      </c>
      <c r="Y14" s="38">
        <v>16</v>
      </c>
      <c r="Z14" s="38">
        <v>13</v>
      </c>
      <c r="AA14" s="38">
        <v>13</v>
      </c>
      <c r="AB14" s="38">
        <v>14</v>
      </c>
      <c r="AC14" s="38">
        <v>22</v>
      </c>
      <c r="AD14" s="38">
        <v>10</v>
      </c>
      <c r="AE14" s="38">
        <v>27</v>
      </c>
      <c r="AF14" s="38">
        <v>10</v>
      </c>
      <c r="AG14" s="38">
        <v>9</v>
      </c>
      <c r="AH14" s="38">
        <v>18</v>
      </c>
      <c r="AI14" s="166">
        <v>16</v>
      </c>
      <c r="AJ14" s="104" t="s">
        <v>293</v>
      </c>
    </row>
    <row r="15" spans="1:36" s="112" customFormat="1" ht="24.75" customHeight="1">
      <c r="A15" s="38">
        <v>6</v>
      </c>
      <c r="B15" s="72" t="s">
        <v>191</v>
      </c>
      <c r="C15" s="38">
        <f t="shared" si="1"/>
        <v>26</v>
      </c>
      <c r="D15" s="38"/>
      <c r="E15" s="38">
        <v>2</v>
      </c>
      <c r="F15" s="38">
        <v>24</v>
      </c>
      <c r="G15" s="38">
        <v>6</v>
      </c>
      <c r="H15" s="38">
        <v>279</v>
      </c>
      <c r="I15" s="38">
        <v>9617</v>
      </c>
      <c r="J15" s="104">
        <f t="shared" si="0"/>
        <v>34.46953405017921</v>
      </c>
      <c r="K15" s="38">
        <v>690</v>
      </c>
      <c r="L15" s="38">
        <v>690</v>
      </c>
      <c r="M15" s="38">
        <f t="shared" si="3"/>
        <v>684</v>
      </c>
      <c r="N15" s="38">
        <v>52</v>
      </c>
      <c r="O15" s="38">
        <v>26</v>
      </c>
      <c r="P15" s="38">
        <v>26</v>
      </c>
      <c r="Q15" s="38">
        <v>26</v>
      </c>
      <c r="R15" s="38">
        <v>26</v>
      </c>
      <c r="S15" s="38">
        <v>26</v>
      </c>
      <c r="T15" s="38">
        <f t="shared" si="2"/>
        <v>502</v>
      </c>
      <c r="U15" s="38">
        <v>90</v>
      </c>
      <c r="V15" s="38">
        <v>82</v>
      </c>
      <c r="W15" s="38">
        <v>25</v>
      </c>
      <c r="X15" s="38">
        <v>20</v>
      </c>
      <c r="Y15" s="38">
        <v>38</v>
      </c>
      <c r="Z15" s="38">
        <v>28</v>
      </c>
      <c r="AA15" s="38">
        <v>25</v>
      </c>
      <c r="AB15" s="38">
        <v>28</v>
      </c>
      <c r="AC15" s="38">
        <v>36</v>
      </c>
      <c r="AD15" s="38">
        <v>19</v>
      </c>
      <c r="AE15" s="38">
        <v>49</v>
      </c>
      <c r="AF15" s="38">
        <v>18</v>
      </c>
      <c r="AG15" s="38">
        <v>18</v>
      </c>
      <c r="AH15" s="38">
        <v>26</v>
      </c>
      <c r="AI15" s="166">
        <v>24</v>
      </c>
      <c r="AJ15" s="104" t="s">
        <v>294</v>
      </c>
    </row>
    <row r="16" spans="1:36" s="112" customFormat="1" ht="24.75" customHeight="1">
      <c r="A16" s="38">
        <v>7</v>
      </c>
      <c r="B16" s="72" t="s">
        <v>192</v>
      </c>
      <c r="C16" s="38">
        <f t="shared" si="1"/>
        <v>12</v>
      </c>
      <c r="D16" s="38"/>
      <c r="E16" s="38">
        <v>3</v>
      </c>
      <c r="F16" s="38">
        <v>9</v>
      </c>
      <c r="G16" s="38">
        <v>8</v>
      </c>
      <c r="H16" s="38">
        <v>173</v>
      </c>
      <c r="I16" s="38">
        <v>6207</v>
      </c>
      <c r="J16" s="104">
        <f t="shared" si="0"/>
        <v>35.87861271676301</v>
      </c>
      <c r="K16" s="38">
        <v>403</v>
      </c>
      <c r="L16" s="38">
        <v>404</v>
      </c>
      <c r="M16" s="38">
        <f t="shared" si="3"/>
        <v>398</v>
      </c>
      <c r="N16" s="38">
        <v>24</v>
      </c>
      <c r="O16" s="38">
        <v>12</v>
      </c>
      <c r="P16" s="38">
        <v>12</v>
      </c>
      <c r="Q16" s="38">
        <v>12</v>
      </c>
      <c r="R16" s="38">
        <v>12</v>
      </c>
      <c r="S16" s="38">
        <v>12</v>
      </c>
      <c r="T16" s="38">
        <f t="shared" si="2"/>
        <v>314</v>
      </c>
      <c r="U16" s="38">
        <v>55</v>
      </c>
      <c r="V16" s="38">
        <v>53</v>
      </c>
      <c r="W16" s="38">
        <v>15</v>
      </c>
      <c r="X16" s="38">
        <v>13</v>
      </c>
      <c r="Y16" s="38">
        <v>22</v>
      </c>
      <c r="Z16" s="38">
        <v>17</v>
      </c>
      <c r="AA16" s="38">
        <v>17</v>
      </c>
      <c r="AB16" s="38">
        <v>17</v>
      </c>
      <c r="AC16" s="38">
        <v>24</v>
      </c>
      <c r="AD16" s="38">
        <v>12</v>
      </c>
      <c r="AE16" s="38">
        <v>33</v>
      </c>
      <c r="AF16" s="38">
        <v>12</v>
      </c>
      <c r="AG16" s="38">
        <v>12</v>
      </c>
      <c r="AH16" s="38">
        <v>12</v>
      </c>
      <c r="AI16" s="166">
        <v>9</v>
      </c>
      <c r="AJ16" s="104" t="s">
        <v>293</v>
      </c>
    </row>
    <row r="17" spans="1:36" s="112" customFormat="1" ht="24.75" customHeight="1">
      <c r="A17" s="38">
        <v>8</v>
      </c>
      <c r="B17" s="72" t="s">
        <v>195</v>
      </c>
      <c r="C17" s="38">
        <f t="shared" si="1"/>
        <v>12</v>
      </c>
      <c r="D17" s="38"/>
      <c r="E17" s="38">
        <v>2</v>
      </c>
      <c r="F17" s="38">
        <v>10</v>
      </c>
      <c r="G17" s="38">
        <v>9</v>
      </c>
      <c r="H17" s="38">
        <v>163</v>
      </c>
      <c r="I17" s="38">
        <v>6037</v>
      </c>
      <c r="J17" s="104">
        <f t="shared" si="0"/>
        <v>37.03680981595092</v>
      </c>
      <c r="K17" s="38">
        <v>380</v>
      </c>
      <c r="L17" s="38">
        <v>374</v>
      </c>
      <c r="M17" s="38">
        <f t="shared" si="3"/>
        <v>374</v>
      </c>
      <c r="N17" s="38">
        <v>24</v>
      </c>
      <c r="O17" s="38">
        <v>12</v>
      </c>
      <c r="P17" s="38">
        <v>12</v>
      </c>
      <c r="Q17" s="38">
        <v>12</v>
      </c>
      <c r="R17" s="38">
        <v>12</v>
      </c>
      <c r="S17" s="38">
        <v>12</v>
      </c>
      <c r="T17" s="38">
        <f t="shared" si="2"/>
        <v>290</v>
      </c>
      <c r="U17" s="38">
        <v>49</v>
      </c>
      <c r="V17" s="38">
        <v>50</v>
      </c>
      <c r="W17" s="38">
        <v>13</v>
      </c>
      <c r="X17" s="38">
        <v>12</v>
      </c>
      <c r="Y17" s="38">
        <v>22</v>
      </c>
      <c r="Z17" s="38">
        <v>16</v>
      </c>
      <c r="AA17" s="38">
        <v>16</v>
      </c>
      <c r="AB17" s="38">
        <v>16</v>
      </c>
      <c r="AC17" s="38">
        <v>20</v>
      </c>
      <c r="AD17" s="38">
        <v>12</v>
      </c>
      <c r="AE17" s="38">
        <v>28</v>
      </c>
      <c r="AF17" s="38">
        <v>12</v>
      </c>
      <c r="AG17" s="38">
        <v>12</v>
      </c>
      <c r="AH17" s="38">
        <v>12</v>
      </c>
      <c r="AI17" s="166">
        <v>16</v>
      </c>
      <c r="AJ17" s="104" t="s">
        <v>294</v>
      </c>
    </row>
    <row r="18" spans="1:36" s="112" customFormat="1" ht="24.75" customHeight="1">
      <c r="A18" s="38">
        <v>9</v>
      </c>
      <c r="B18" s="72" t="s">
        <v>227</v>
      </c>
      <c r="C18" s="38">
        <f t="shared" si="1"/>
        <v>14</v>
      </c>
      <c r="D18" s="38"/>
      <c r="E18" s="38"/>
      <c r="F18" s="38">
        <v>14</v>
      </c>
      <c r="G18" s="38">
        <v>9</v>
      </c>
      <c r="H18" s="38">
        <v>151</v>
      </c>
      <c r="I18" s="38">
        <v>5371</v>
      </c>
      <c r="J18" s="104">
        <f t="shared" si="0"/>
        <v>35.56953642384106</v>
      </c>
      <c r="K18" s="38">
        <v>366</v>
      </c>
      <c r="L18" s="38">
        <v>406</v>
      </c>
      <c r="M18" s="38">
        <f t="shared" si="3"/>
        <v>362</v>
      </c>
      <c r="N18" s="38">
        <v>28</v>
      </c>
      <c r="O18" s="38">
        <v>14</v>
      </c>
      <c r="P18" s="38">
        <v>14</v>
      </c>
      <c r="Q18" s="38">
        <v>14</v>
      </c>
      <c r="R18" s="38">
        <v>14</v>
      </c>
      <c r="S18" s="38">
        <v>14</v>
      </c>
      <c r="T18" s="38">
        <f t="shared" si="2"/>
        <v>264</v>
      </c>
      <c r="U18" s="38">
        <v>44</v>
      </c>
      <c r="V18" s="38">
        <v>43</v>
      </c>
      <c r="W18" s="38">
        <v>13</v>
      </c>
      <c r="X18" s="38">
        <v>11</v>
      </c>
      <c r="Y18" s="38">
        <v>17</v>
      </c>
      <c r="Z18" s="38">
        <v>15</v>
      </c>
      <c r="AA18" s="38">
        <v>15</v>
      </c>
      <c r="AB18" s="38">
        <v>15</v>
      </c>
      <c r="AC18" s="38">
        <v>20</v>
      </c>
      <c r="AD18" s="38">
        <v>10</v>
      </c>
      <c r="AE18" s="38">
        <v>27</v>
      </c>
      <c r="AF18" s="38">
        <v>10</v>
      </c>
      <c r="AG18" s="38">
        <v>10</v>
      </c>
      <c r="AH18" s="38">
        <v>14</v>
      </c>
      <c r="AI18" s="166">
        <v>7</v>
      </c>
      <c r="AJ18" s="104" t="s">
        <v>281</v>
      </c>
    </row>
    <row r="19" spans="1:36" s="112" customFormat="1" ht="24.75" customHeight="1">
      <c r="A19" s="38">
        <v>10</v>
      </c>
      <c r="B19" s="72" t="s">
        <v>193</v>
      </c>
      <c r="C19" s="38">
        <f t="shared" si="1"/>
        <v>18</v>
      </c>
      <c r="D19" s="38"/>
      <c r="E19" s="38">
        <v>2</v>
      </c>
      <c r="F19" s="38">
        <v>16</v>
      </c>
      <c r="G19" s="38">
        <v>7</v>
      </c>
      <c r="H19" s="38">
        <v>206</v>
      </c>
      <c r="I19" s="38">
        <v>7472</v>
      </c>
      <c r="J19" s="104">
        <f t="shared" si="0"/>
        <v>36.271844660194176</v>
      </c>
      <c r="K19" s="38">
        <v>497</v>
      </c>
      <c r="L19" s="38">
        <v>551</v>
      </c>
      <c r="M19" s="38">
        <f t="shared" si="3"/>
        <v>492</v>
      </c>
      <c r="N19" s="38">
        <v>36</v>
      </c>
      <c r="O19" s="38">
        <v>18</v>
      </c>
      <c r="P19" s="38">
        <v>18</v>
      </c>
      <c r="Q19" s="38">
        <v>18</v>
      </c>
      <c r="R19" s="38">
        <v>18</v>
      </c>
      <c r="S19" s="38">
        <v>18</v>
      </c>
      <c r="T19" s="38">
        <f t="shared" si="2"/>
        <v>366</v>
      </c>
      <c r="U19" s="38">
        <v>63</v>
      </c>
      <c r="V19" s="38">
        <v>61</v>
      </c>
      <c r="W19" s="38">
        <v>18</v>
      </c>
      <c r="X19" s="38">
        <v>15</v>
      </c>
      <c r="Y19" s="38">
        <v>24</v>
      </c>
      <c r="Z19" s="38">
        <v>21</v>
      </c>
      <c r="AA19" s="38">
        <v>21</v>
      </c>
      <c r="AB19" s="38">
        <v>21</v>
      </c>
      <c r="AC19" s="38">
        <v>27</v>
      </c>
      <c r="AD19" s="38">
        <v>14</v>
      </c>
      <c r="AE19" s="38">
        <v>35</v>
      </c>
      <c r="AF19" s="38">
        <v>14</v>
      </c>
      <c r="AG19" s="38">
        <v>14</v>
      </c>
      <c r="AH19" s="38">
        <v>18</v>
      </c>
      <c r="AI19" s="166">
        <v>15</v>
      </c>
      <c r="AJ19" s="104" t="s">
        <v>293</v>
      </c>
    </row>
    <row r="20" spans="1:36" s="103" customFormat="1" ht="24.75" customHeight="1">
      <c r="A20" s="106"/>
      <c r="B20" s="106" t="s">
        <v>141</v>
      </c>
      <c r="C20" s="107">
        <f>SUM(C10:C19)</f>
        <v>171</v>
      </c>
      <c r="D20" s="107"/>
      <c r="E20" s="107">
        <f aca="true" t="shared" si="4" ref="E20:AI20">SUM(E10:E19)</f>
        <v>12</v>
      </c>
      <c r="F20" s="107">
        <f t="shared" si="4"/>
        <v>159</v>
      </c>
      <c r="G20" s="107">
        <f t="shared" si="4"/>
        <v>72</v>
      </c>
      <c r="H20" s="107">
        <f t="shared" si="4"/>
        <v>1809</v>
      </c>
      <c r="I20" s="107">
        <f t="shared" si="4"/>
        <v>63113</v>
      </c>
      <c r="J20" s="108">
        <f t="shared" si="0"/>
        <v>34.88833609729132</v>
      </c>
      <c r="K20" s="107">
        <f t="shared" si="4"/>
        <v>4502</v>
      </c>
      <c r="L20" s="107">
        <f t="shared" si="4"/>
        <v>4790</v>
      </c>
      <c r="M20" s="107">
        <f t="shared" si="4"/>
        <v>4445</v>
      </c>
      <c r="N20" s="107">
        <f t="shared" si="4"/>
        <v>342</v>
      </c>
      <c r="O20" s="107">
        <f t="shared" si="4"/>
        <v>169</v>
      </c>
      <c r="P20" s="107">
        <f t="shared" si="4"/>
        <v>171</v>
      </c>
      <c r="Q20" s="107">
        <f t="shared" si="4"/>
        <v>171</v>
      </c>
      <c r="R20" s="107">
        <f t="shared" si="4"/>
        <v>171</v>
      </c>
      <c r="S20" s="107">
        <f t="shared" si="4"/>
        <v>169</v>
      </c>
      <c r="T20" s="107">
        <f t="shared" si="4"/>
        <v>3252</v>
      </c>
      <c r="U20" s="107">
        <f t="shared" si="4"/>
        <v>561</v>
      </c>
      <c r="V20" s="107">
        <f t="shared" si="4"/>
        <v>539</v>
      </c>
      <c r="W20" s="107">
        <f t="shared" si="4"/>
        <v>158</v>
      </c>
      <c r="X20" s="107">
        <f t="shared" si="4"/>
        <v>132</v>
      </c>
      <c r="Y20" s="107">
        <f t="shared" si="4"/>
        <v>223</v>
      </c>
      <c r="Z20" s="107">
        <f t="shared" si="4"/>
        <v>178</v>
      </c>
      <c r="AA20" s="107">
        <f t="shared" si="4"/>
        <v>173</v>
      </c>
      <c r="AB20" s="107">
        <f t="shared" si="4"/>
        <v>180</v>
      </c>
      <c r="AC20" s="107">
        <f t="shared" si="4"/>
        <v>242</v>
      </c>
      <c r="AD20" s="107">
        <f t="shared" si="4"/>
        <v>125</v>
      </c>
      <c r="AE20" s="107">
        <f t="shared" si="4"/>
        <v>331</v>
      </c>
      <c r="AF20" s="107">
        <f t="shared" si="4"/>
        <v>119</v>
      </c>
      <c r="AG20" s="107">
        <f t="shared" si="4"/>
        <v>119</v>
      </c>
      <c r="AH20" s="107">
        <f t="shared" si="4"/>
        <v>172</v>
      </c>
      <c r="AI20" s="107">
        <f t="shared" si="4"/>
        <v>121</v>
      </c>
      <c r="AJ20" s="107" t="s">
        <v>295</v>
      </c>
    </row>
    <row r="21" spans="1:36" s="103" customFormat="1" ht="24.75" customHeight="1">
      <c r="A21" s="100"/>
      <c r="B21" s="100"/>
      <c r="C21" s="101"/>
      <c r="D21" s="101"/>
      <c r="E21" s="101"/>
      <c r="F21" s="101"/>
      <c r="G21" s="101"/>
      <c r="H21" s="101"/>
      <c r="I21" s="101"/>
      <c r="J21" s="102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</row>
    <row r="22" ht="15.75">
      <c r="B22" s="48"/>
    </row>
    <row r="23" spans="2:10" ht="15.75">
      <c r="B23" s="47"/>
      <c r="J23" s="46"/>
    </row>
    <row r="24" ht="15.75">
      <c r="B24" s="47"/>
    </row>
  </sheetData>
  <sheetProtection/>
  <mergeCells count="29">
    <mergeCell ref="O8:O9"/>
    <mergeCell ref="K7:K9"/>
    <mergeCell ref="AJ7:AJ9"/>
    <mergeCell ref="AI7:AI9"/>
    <mergeCell ref="L7:L9"/>
    <mergeCell ref="M7:AH7"/>
    <mergeCell ref="P8:P9"/>
    <mergeCell ref="Q8:Q9"/>
    <mergeCell ref="R8:R9"/>
    <mergeCell ref="A1:E1"/>
    <mergeCell ref="A3:AI3"/>
    <mergeCell ref="B4:AI4"/>
    <mergeCell ref="A7:A9"/>
    <mergeCell ref="F8:F9"/>
    <mergeCell ref="C7:F7"/>
    <mergeCell ref="H7:H9"/>
    <mergeCell ref="S8:S9"/>
    <mergeCell ref="M8:M9"/>
    <mergeCell ref="N8:N9"/>
    <mergeCell ref="A5:AI5"/>
    <mergeCell ref="A2:D2"/>
    <mergeCell ref="I7:I9"/>
    <mergeCell ref="J7:J9"/>
    <mergeCell ref="C8:C9"/>
    <mergeCell ref="D8:D9"/>
    <mergeCell ref="E8:E9"/>
    <mergeCell ref="B7:B9"/>
    <mergeCell ref="G7:G9"/>
    <mergeCell ref="T8:AH8"/>
  </mergeCells>
  <printOptions horizontalCentered="1"/>
  <pageMargins left="0.1968503937007874" right="0.1968503937007874" top="0.5118110236220472" bottom="0.5118110236220472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3"/>
  <sheetViews>
    <sheetView zoomScalePageLayoutView="0" workbookViewId="0" topLeftCell="F27">
      <selection activeCell="AL41" sqref="AL41:AM41"/>
    </sheetView>
  </sheetViews>
  <sheetFormatPr defaultColWidth="9.33203125" defaultRowHeight="12.75"/>
  <cols>
    <col min="1" max="1" width="3.16015625" style="7" customWidth="1"/>
    <col min="2" max="2" width="22.33203125" style="7" customWidth="1"/>
    <col min="3" max="3" width="5.5" style="7" customWidth="1"/>
    <col min="4" max="4" width="6.5" style="7" customWidth="1"/>
    <col min="5" max="5" width="6.33203125" style="7" customWidth="1"/>
    <col min="6" max="6" width="6" style="7" customWidth="1"/>
    <col min="7" max="8" width="6.83203125" style="7" customWidth="1"/>
    <col min="9" max="9" width="5.16015625" style="7" customWidth="1"/>
    <col min="10" max="10" width="6.16015625" style="7" customWidth="1"/>
    <col min="11" max="11" width="6.83203125" style="7" customWidth="1"/>
    <col min="12" max="12" width="5.83203125" style="4" customWidth="1"/>
    <col min="13" max="13" width="4" style="28" customWidth="1"/>
    <col min="14" max="14" width="4.33203125" style="28" customWidth="1"/>
    <col min="15" max="15" width="4" style="7" customWidth="1"/>
    <col min="16" max="16" width="5.16015625" style="7" customWidth="1"/>
    <col min="17" max="17" width="4.16015625" style="7" customWidth="1"/>
    <col min="18" max="18" width="4.5" style="7" customWidth="1"/>
    <col min="19" max="19" width="5" style="7" customWidth="1"/>
    <col min="20" max="20" width="6.33203125" style="4" customWidth="1"/>
    <col min="21" max="21" width="5.5" style="7" customWidth="1"/>
    <col min="22" max="22" width="5.66015625" style="7" customWidth="1"/>
    <col min="23" max="23" width="4.33203125" style="7" customWidth="1"/>
    <col min="24" max="24" width="4.83203125" style="7" customWidth="1"/>
    <col min="25" max="25" width="4.66015625" style="7" customWidth="1"/>
    <col min="26" max="26" width="5.16015625" style="4" customWidth="1"/>
    <col min="27" max="27" width="4.83203125" style="7" customWidth="1"/>
    <col min="28" max="28" width="5.83203125" style="7" customWidth="1"/>
    <col min="29" max="30" width="5" style="7" customWidth="1"/>
    <col min="31" max="31" width="5.16015625" style="7" customWidth="1"/>
    <col min="32" max="32" width="4.83203125" style="7" customWidth="1"/>
    <col min="33" max="33" width="4" style="7" customWidth="1"/>
    <col min="34" max="34" width="5" style="7" customWidth="1"/>
    <col min="35" max="35" width="4.5" style="7" customWidth="1"/>
    <col min="36" max="36" width="5.33203125" style="7" customWidth="1"/>
    <col min="37" max="37" width="4.66015625" style="7" customWidth="1"/>
    <col min="38" max="38" width="4.16015625" style="7" customWidth="1"/>
    <col min="39" max="39" width="3.66015625" style="7" customWidth="1"/>
    <col min="40" max="40" width="11.16015625" style="7" customWidth="1"/>
    <col min="41" max="16384" width="9.33203125" style="7" customWidth="1"/>
  </cols>
  <sheetData>
    <row r="1" spans="1:39" s="4" customFormat="1" ht="31.5" customHeight="1">
      <c r="A1" s="175" t="s">
        <v>344</v>
      </c>
      <c r="B1" s="175"/>
      <c r="C1" s="175"/>
      <c r="D1" s="175"/>
      <c r="E1" s="23"/>
      <c r="F1" s="23"/>
      <c r="H1" s="7"/>
      <c r="M1" s="27"/>
      <c r="N1" s="27"/>
      <c r="AJ1" s="194" t="s">
        <v>110</v>
      </c>
      <c r="AK1" s="194"/>
      <c r="AL1" s="194"/>
      <c r="AM1" s="194"/>
    </row>
    <row r="2" spans="1:14" s="4" customFormat="1" ht="15.75">
      <c r="A2" s="177"/>
      <c r="B2" s="177"/>
      <c r="C2" s="177"/>
      <c r="D2" s="94"/>
      <c r="E2" s="23"/>
      <c r="F2" s="23"/>
      <c r="H2" s="7"/>
      <c r="M2" s="27"/>
      <c r="N2" s="27"/>
    </row>
    <row r="3" spans="1:40" s="77" customFormat="1" ht="16.5">
      <c r="A3" s="206" t="s">
        <v>128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76"/>
    </row>
    <row r="4" spans="1:40" s="77" customFormat="1" ht="16.5">
      <c r="A4" s="206" t="s">
        <v>257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76"/>
    </row>
    <row r="5" spans="1:40" s="79" customFormat="1" ht="16.5">
      <c r="A5" s="210" t="s">
        <v>408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78"/>
    </row>
    <row r="6" spans="1:40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45"/>
    </row>
    <row r="7" spans="1:40" s="19" customFormat="1" ht="13.5" customHeight="1">
      <c r="A7" s="212" t="s">
        <v>49</v>
      </c>
      <c r="B7" s="226" t="s">
        <v>50</v>
      </c>
      <c r="C7" s="211" t="s">
        <v>296</v>
      </c>
      <c r="D7" s="211"/>
      <c r="E7" s="211"/>
      <c r="F7" s="211"/>
      <c r="G7" s="211"/>
      <c r="H7" s="217" t="s">
        <v>262</v>
      </c>
      <c r="I7" s="218"/>
      <c r="J7" s="218"/>
      <c r="K7" s="219"/>
      <c r="L7" s="217" t="s">
        <v>258</v>
      </c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9"/>
      <c r="AN7" s="216" t="s">
        <v>11</v>
      </c>
    </row>
    <row r="8" spans="1:40" s="19" customFormat="1" ht="21" customHeight="1">
      <c r="A8" s="212"/>
      <c r="B8" s="226"/>
      <c r="C8" s="203" t="s">
        <v>45</v>
      </c>
      <c r="D8" s="203" t="s">
        <v>165</v>
      </c>
      <c r="E8" s="200" t="s">
        <v>56</v>
      </c>
      <c r="F8" s="201"/>
      <c r="G8" s="202"/>
      <c r="H8" s="203" t="s">
        <v>166</v>
      </c>
      <c r="I8" s="200" t="s">
        <v>56</v>
      </c>
      <c r="J8" s="201"/>
      <c r="K8" s="202"/>
      <c r="L8" s="203" t="s">
        <v>164</v>
      </c>
      <c r="M8" s="216" t="s">
        <v>112</v>
      </c>
      <c r="N8" s="209"/>
      <c r="O8" s="209"/>
      <c r="P8" s="203" t="s">
        <v>166</v>
      </c>
      <c r="Q8" s="200" t="s">
        <v>54</v>
      </c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2"/>
      <c r="AN8" s="209"/>
    </row>
    <row r="9" spans="1:40" s="19" customFormat="1" ht="22.5" customHeight="1">
      <c r="A9" s="212"/>
      <c r="B9" s="226"/>
      <c r="C9" s="228"/>
      <c r="D9" s="208"/>
      <c r="E9" s="203" t="s">
        <v>51</v>
      </c>
      <c r="F9" s="203" t="s">
        <v>52</v>
      </c>
      <c r="G9" s="203" t="s">
        <v>53</v>
      </c>
      <c r="H9" s="204"/>
      <c r="I9" s="203" t="s">
        <v>163</v>
      </c>
      <c r="J9" s="203" t="s">
        <v>52</v>
      </c>
      <c r="K9" s="203" t="s">
        <v>53</v>
      </c>
      <c r="L9" s="208"/>
      <c r="M9" s="214" t="s">
        <v>4</v>
      </c>
      <c r="N9" s="214" t="s">
        <v>5</v>
      </c>
      <c r="O9" s="220" t="s">
        <v>15</v>
      </c>
      <c r="P9" s="208"/>
      <c r="Q9" s="203" t="s">
        <v>163</v>
      </c>
      <c r="R9" s="222" t="s">
        <v>56</v>
      </c>
      <c r="S9" s="223"/>
      <c r="T9" s="203" t="s">
        <v>55</v>
      </c>
      <c r="U9" s="209" t="s">
        <v>56</v>
      </c>
      <c r="V9" s="209"/>
      <c r="W9" s="209"/>
      <c r="X9" s="209"/>
      <c r="Y9" s="209"/>
      <c r="Z9" s="216" t="s">
        <v>53</v>
      </c>
      <c r="AA9" s="200" t="s">
        <v>60</v>
      </c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2"/>
      <c r="AN9" s="209"/>
    </row>
    <row r="10" spans="1:40" s="19" customFormat="1" ht="45.75" customHeight="1">
      <c r="A10" s="213"/>
      <c r="B10" s="227"/>
      <c r="C10" s="221"/>
      <c r="D10" s="207"/>
      <c r="E10" s="207"/>
      <c r="F10" s="207"/>
      <c r="G10" s="207"/>
      <c r="H10" s="205"/>
      <c r="I10" s="207"/>
      <c r="J10" s="207"/>
      <c r="K10" s="207"/>
      <c r="L10" s="207"/>
      <c r="M10" s="215"/>
      <c r="N10" s="215"/>
      <c r="O10" s="221"/>
      <c r="P10" s="207"/>
      <c r="Q10" s="207"/>
      <c r="R10" s="26" t="s">
        <v>8</v>
      </c>
      <c r="S10" s="26" t="s">
        <v>9</v>
      </c>
      <c r="T10" s="207"/>
      <c r="U10" s="20" t="s">
        <v>13</v>
      </c>
      <c r="V10" s="20" t="s">
        <v>57</v>
      </c>
      <c r="W10" s="18" t="s">
        <v>58</v>
      </c>
      <c r="X10" s="20" t="s">
        <v>68</v>
      </c>
      <c r="Y10" s="20" t="s">
        <v>59</v>
      </c>
      <c r="Z10" s="216"/>
      <c r="AA10" s="20" t="s">
        <v>61</v>
      </c>
      <c r="AB10" s="18" t="s">
        <v>34</v>
      </c>
      <c r="AC10" s="20" t="s">
        <v>62</v>
      </c>
      <c r="AD10" s="18" t="s">
        <v>36</v>
      </c>
      <c r="AE10" s="20" t="s">
        <v>63</v>
      </c>
      <c r="AF10" s="20" t="s">
        <v>64</v>
      </c>
      <c r="AG10" s="20" t="s">
        <v>214</v>
      </c>
      <c r="AH10" s="18" t="s">
        <v>65</v>
      </c>
      <c r="AI10" s="18" t="s">
        <v>44</v>
      </c>
      <c r="AJ10" s="20" t="s">
        <v>66</v>
      </c>
      <c r="AK10" s="20" t="s">
        <v>67</v>
      </c>
      <c r="AL10" s="18" t="s">
        <v>40</v>
      </c>
      <c r="AM10" s="20" t="s">
        <v>108</v>
      </c>
      <c r="AN10" s="209"/>
    </row>
    <row r="11" spans="1:40" s="21" customFormat="1" ht="15" customHeight="1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  <c r="H11" s="52">
        <v>8</v>
      </c>
      <c r="I11" s="52">
        <v>9</v>
      </c>
      <c r="J11" s="52">
        <v>11</v>
      </c>
      <c r="K11" s="52">
        <v>12</v>
      </c>
      <c r="L11" s="73">
        <v>13</v>
      </c>
      <c r="M11" s="74">
        <v>14</v>
      </c>
      <c r="N11" s="74">
        <v>15</v>
      </c>
      <c r="O11" s="52">
        <v>16</v>
      </c>
      <c r="P11" s="52">
        <v>17</v>
      </c>
      <c r="Q11" s="52">
        <v>18</v>
      </c>
      <c r="R11" s="52">
        <v>19</v>
      </c>
      <c r="S11" s="52">
        <v>20</v>
      </c>
      <c r="T11" s="73">
        <v>21</v>
      </c>
      <c r="U11" s="52">
        <v>22</v>
      </c>
      <c r="V11" s="52">
        <v>23</v>
      </c>
      <c r="W11" s="52">
        <v>24</v>
      </c>
      <c r="X11" s="52">
        <v>25</v>
      </c>
      <c r="Y11" s="52">
        <v>26</v>
      </c>
      <c r="Z11" s="73">
        <v>27</v>
      </c>
      <c r="AA11" s="52">
        <v>28</v>
      </c>
      <c r="AB11" s="52">
        <v>29</v>
      </c>
      <c r="AC11" s="52">
        <v>30</v>
      </c>
      <c r="AD11" s="52">
        <v>31</v>
      </c>
      <c r="AE11" s="52">
        <v>32</v>
      </c>
      <c r="AF11" s="52">
        <v>33</v>
      </c>
      <c r="AG11" s="52">
        <v>34</v>
      </c>
      <c r="AH11" s="52">
        <v>35</v>
      </c>
      <c r="AI11" s="52">
        <v>36</v>
      </c>
      <c r="AJ11" s="52">
        <v>37</v>
      </c>
      <c r="AK11" s="52">
        <v>38</v>
      </c>
      <c r="AL11" s="52">
        <v>39</v>
      </c>
      <c r="AM11" s="52">
        <v>40</v>
      </c>
      <c r="AN11" s="52">
        <v>41</v>
      </c>
    </row>
    <row r="12" spans="1:40" s="14" customFormat="1" ht="15" customHeight="1">
      <c r="A12" s="117" t="s">
        <v>4</v>
      </c>
      <c r="B12" s="167" t="s">
        <v>95</v>
      </c>
      <c r="C12" s="117">
        <f aca="true" t="shared" si="0" ref="C12:AM12">SUM(C13:C38)</f>
        <v>712</v>
      </c>
      <c r="D12" s="117">
        <f t="shared" si="0"/>
        <v>1844</v>
      </c>
      <c r="E12" s="117">
        <f t="shared" si="0"/>
        <v>91</v>
      </c>
      <c r="F12" s="117">
        <f t="shared" si="0"/>
        <v>143</v>
      </c>
      <c r="G12" s="117">
        <f t="shared" si="0"/>
        <v>1610</v>
      </c>
      <c r="H12" s="117">
        <f t="shared" si="0"/>
        <v>1846</v>
      </c>
      <c r="I12" s="117">
        <f t="shared" si="0"/>
        <v>91</v>
      </c>
      <c r="J12" s="117">
        <f t="shared" si="0"/>
        <v>130</v>
      </c>
      <c r="K12" s="117">
        <f t="shared" si="0"/>
        <v>1625</v>
      </c>
      <c r="L12" s="117">
        <f t="shared" si="0"/>
        <v>712</v>
      </c>
      <c r="M12" s="117">
        <f t="shared" si="0"/>
        <v>13</v>
      </c>
      <c r="N12" s="117">
        <f t="shared" si="0"/>
        <v>13</v>
      </c>
      <c r="O12" s="117">
        <f t="shared" si="0"/>
        <v>0</v>
      </c>
      <c r="P12" s="117">
        <f t="shared" si="0"/>
        <v>1836</v>
      </c>
      <c r="Q12" s="117">
        <f t="shared" si="0"/>
        <v>91</v>
      </c>
      <c r="R12" s="117">
        <f t="shared" si="0"/>
        <v>26</v>
      </c>
      <c r="S12" s="117">
        <f t="shared" si="0"/>
        <v>65</v>
      </c>
      <c r="T12" s="117">
        <f t="shared" si="0"/>
        <v>143</v>
      </c>
      <c r="U12" s="117">
        <f t="shared" si="0"/>
        <v>26</v>
      </c>
      <c r="V12" s="117">
        <f t="shared" si="0"/>
        <v>26</v>
      </c>
      <c r="W12" s="117">
        <f t="shared" si="0"/>
        <v>26</v>
      </c>
      <c r="X12" s="117">
        <f t="shared" si="0"/>
        <v>26</v>
      </c>
      <c r="Y12" s="117">
        <f t="shared" si="0"/>
        <v>39</v>
      </c>
      <c r="Z12" s="117">
        <f t="shared" si="0"/>
        <v>1602</v>
      </c>
      <c r="AA12" s="117">
        <f t="shared" si="0"/>
        <v>223</v>
      </c>
      <c r="AB12" s="117">
        <f t="shared" si="0"/>
        <v>242</v>
      </c>
      <c r="AC12" s="117">
        <f t="shared" si="0"/>
        <v>157</v>
      </c>
      <c r="AD12" s="117">
        <f t="shared" si="0"/>
        <v>142</v>
      </c>
      <c r="AE12" s="117">
        <f t="shared" si="0"/>
        <v>94</v>
      </c>
      <c r="AF12" s="117">
        <f t="shared" si="0"/>
        <v>87</v>
      </c>
      <c r="AG12" s="117">
        <f t="shared" si="0"/>
        <v>81</v>
      </c>
      <c r="AH12" s="117">
        <f t="shared" si="0"/>
        <v>187</v>
      </c>
      <c r="AI12" s="117">
        <f t="shared" si="0"/>
        <v>91</v>
      </c>
      <c r="AJ12" s="117">
        <f t="shared" si="0"/>
        <v>71</v>
      </c>
      <c r="AK12" s="117">
        <f t="shared" si="0"/>
        <v>63</v>
      </c>
      <c r="AL12" s="117">
        <f t="shared" si="0"/>
        <v>113</v>
      </c>
      <c r="AM12" s="117">
        <f t="shared" si="0"/>
        <v>51</v>
      </c>
      <c r="AN12" s="118" t="s">
        <v>291</v>
      </c>
    </row>
    <row r="13" spans="1:40" s="97" customFormat="1" ht="38.25" customHeight="1">
      <c r="A13" s="118">
        <v>1</v>
      </c>
      <c r="B13" s="135" t="s">
        <v>229</v>
      </c>
      <c r="C13" s="118">
        <v>30</v>
      </c>
      <c r="D13" s="118">
        <f>E13+F13+G13</f>
        <v>93</v>
      </c>
      <c r="E13" s="118">
        <v>4</v>
      </c>
      <c r="F13" s="118">
        <v>6</v>
      </c>
      <c r="G13" s="118">
        <v>83</v>
      </c>
      <c r="H13" s="118">
        <f aca="true" t="shared" si="1" ref="H13:H38">I13+J13+K13</f>
        <v>94</v>
      </c>
      <c r="I13" s="136">
        <v>4</v>
      </c>
      <c r="J13" s="136">
        <v>7</v>
      </c>
      <c r="K13" s="136">
        <v>83</v>
      </c>
      <c r="L13" s="117">
        <v>30</v>
      </c>
      <c r="M13" s="118">
        <v>1</v>
      </c>
      <c r="N13" s="118"/>
      <c r="O13" s="118"/>
      <c r="P13" s="117">
        <f aca="true" t="shared" si="2" ref="P13:P38">Q13+T13+Z13</f>
        <v>94</v>
      </c>
      <c r="Q13" s="118">
        <f aca="true" t="shared" si="3" ref="Q13:Q38">R13+S13</f>
        <v>4</v>
      </c>
      <c r="R13" s="118">
        <v>1</v>
      </c>
      <c r="S13" s="118">
        <v>3</v>
      </c>
      <c r="T13" s="117">
        <f aca="true" t="shared" si="4" ref="T13:T38">U13+V13+W13+X13+Y13</f>
        <v>6</v>
      </c>
      <c r="U13" s="118">
        <v>1</v>
      </c>
      <c r="V13" s="118">
        <v>1</v>
      </c>
      <c r="W13" s="118">
        <v>1</v>
      </c>
      <c r="X13" s="118">
        <v>1</v>
      </c>
      <c r="Y13" s="118">
        <v>2</v>
      </c>
      <c r="Z13" s="117">
        <f aca="true" t="shared" si="5" ref="Z13:Z38">AA13+AB13+AC13+AD13+AE13+AF13+AG13+AH13+AI13+AJ13+AK13+AL13+AM13</f>
        <v>84</v>
      </c>
      <c r="AA13" s="118">
        <v>12</v>
      </c>
      <c r="AB13" s="118">
        <v>12</v>
      </c>
      <c r="AC13" s="118">
        <v>8</v>
      </c>
      <c r="AD13" s="118">
        <v>7</v>
      </c>
      <c r="AE13" s="118">
        <v>6</v>
      </c>
      <c r="AF13" s="118">
        <v>5</v>
      </c>
      <c r="AG13" s="118">
        <v>5</v>
      </c>
      <c r="AH13" s="118">
        <v>10</v>
      </c>
      <c r="AI13" s="118">
        <v>6</v>
      </c>
      <c r="AJ13" s="118">
        <v>3</v>
      </c>
      <c r="AK13" s="118">
        <v>3</v>
      </c>
      <c r="AL13" s="118">
        <v>5</v>
      </c>
      <c r="AM13" s="118">
        <v>2</v>
      </c>
      <c r="AN13" s="136" t="s">
        <v>346</v>
      </c>
    </row>
    <row r="14" spans="1:40" s="97" customFormat="1" ht="15" customHeight="1">
      <c r="A14" s="118">
        <v>2</v>
      </c>
      <c r="B14" s="135" t="s">
        <v>230</v>
      </c>
      <c r="C14" s="118">
        <v>33</v>
      </c>
      <c r="D14" s="118">
        <f>E14+F14+G14</f>
        <v>84</v>
      </c>
      <c r="E14" s="118">
        <v>4</v>
      </c>
      <c r="F14" s="118">
        <v>6</v>
      </c>
      <c r="G14" s="118">
        <v>74</v>
      </c>
      <c r="H14" s="118">
        <f t="shared" si="1"/>
        <v>89</v>
      </c>
      <c r="I14" s="136">
        <v>4</v>
      </c>
      <c r="J14" s="136">
        <v>6</v>
      </c>
      <c r="K14" s="136">
        <v>79</v>
      </c>
      <c r="L14" s="117">
        <v>33</v>
      </c>
      <c r="M14" s="118">
        <v>1</v>
      </c>
      <c r="N14" s="118"/>
      <c r="O14" s="118"/>
      <c r="P14" s="117">
        <f t="shared" si="2"/>
        <v>83</v>
      </c>
      <c r="Q14" s="118">
        <f t="shared" si="3"/>
        <v>4</v>
      </c>
      <c r="R14" s="118">
        <v>1</v>
      </c>
      <c r="S14" s="118">
        <v>3</v>
      </c>
      <c r="T14" s="117">
        <f t="shared" si="4"/>
        <v>6</v>
      </c>
      <c r="U14" s="118">
        <v>1</v>
      </c>
      <c r="V14" s="118">
        <v>1</v>
      </c>
      <c r="W14" s="118">
        <v>1</v>
      </c>
      <c r="X14" s="118">
        <v>1</v>
      </c>
      <c r="Y14" s="118">
        <v>2</v>
      </c>
      <c r="Z14" s="117">
        <f t="shared" si="5"/>
        <v>73</v>
      </c>
      <c r="AA14" s="118">
        <v>10</v>
      </c>
      <c r="AB14" s="118">
        <v>11</v>
      </c>
      <c r="AC14" s="118">
        <v>8</v>
      </c>
      <c r="AD14" s="118">
        <v>6</v>
      </c>
      <c r="AE14" s="118">
        <v>5</v>
      </c>
      <c r="AF14" s="118">
        <v>4</v>
      </c>
      <c r="AG14" s="118">
        <v>4</v>
      </c>
      <c r="AH14" s="118">
        <v>8</v>
      </c>
      <c r="AI14" s="118">
        <v>4</v>
      </c>
      <c r="AJ14" s="118">
        <v>3</v>
      </c>
      <c r="AK14" s="118">
        <v>3</v>
      </c>
      <c r="AL14" s="118">
        <v>5</v>
      </c>
      <c r="AM14" s="118">
        <v>2</v>
      </c>
      <c r="AN14" s="118" t="s">
        <v>277</v>
      </c>
    </row>
    <row r="15" spans="1:40" s="97" customFormat="1" ht="15" customHeight="1">
      <c r="A15" s="118">
        <v>3</v>
      </c>
      <c r="B15" s="135" t="s">
        <v>231</v>
      </c>
      <c r="C15" s="118">
        <v>36</v>
      </c>
      <c r="D15" s="118">
        <f>E15+F15+G15</f>
        <v>90</v>
      </c>
      <c r="E15" s="118">
        <v>4</v>
      </c>
      <c r="F15" s="118">
        <v>6</v>
      </c>
      <c r="G15" s="118">
        <v>80</v>
      </c>
      <c r="H15" s="118">
        <f t="shared" si="1"/>
        <v>89</v>
      </c>
      <c r="I15" s="136">
        <v>4</v>
      </c>
      <c r="J15" s="136">
        <v>5</v>
      </c>
      <c r="K15" s="136">
        <v>80</v>
      </c>
      <c r="L15" s="117">
        <v>36</v>
      </c>
      <c r="M15" s="118">
        <v>1</v>
      </c>
      <c r="N15" s="118"/>
      <c r="O15" s="118"/>
      <c r="P15" s="117">
        <f t="shared" si="2"/>
        <v>90</v>
      </c>
      <c r="Q15" s="118">
        <f t="shared" si="3"/>
        <v>4</v>
      </c>
      <c r="R15" s="118">
        <v>1</v>
      </c>
      <c r="S15" s="118">
        <v>3</v>
      </c>
      <c r="T15" s="117">
        <f t="shared" si="4"/>
        <v>6</v>
      </c>
      <c r="U15" s="118">
        <v>1</v>
      </c>
      <c r="V15" s="118">
        <v>1</v>
      </c>
      <c r="W15" s="118">
        <v>1</v>
      </c>
      <c r="X15" s="118">
        <v>1</v>
      </c>
      <c r="Y15" s="118">
        <v>2</v>
      </c>
      <c r="Z15" s="117">
        <f t="shared" si="5"/>
        <v>80</v>
      </c>
      <c r="AA15" s="118">
        <v>12</v>
      </c>
      <c r="AB15" s="118">
        <v>12</v>
      </c>
      <c r="AC15" s="118">
        <v>7</v>
      </c>
      <c r="AD15" s="118">
        <v>7</v>
      </c>
      <c r="AE15" s="118">
        <v>5</v>
      </c>
      <c r="AF15" s="118">
        <v>4</v>
      </c>
      <c r="AG15" s="118">
        <v>4</v>
      </c>
      <c r="AH15" s="118">
        <v>9</v>
      </c>
      <c r="AI15" s="118">
        <v>5</v>
      </c>
      <c r="AJ15" s="118">
        <v>4</v>
      </c>
      <c r="AK15" s="118">
        <v>3</v>
      </c>
      <c r="AL15" s="118">
        <v>5</v>
      </c>
      <c r="AM15" s="118">
        <v>3</v>
      </c>
      <c r="AN15" s="118"/>
    </row>
    <row r="16" spans="1:40" s="97" customFormat="1" ht="15" customHeight="1">
      <c r="A16" s="118">
        <v>4</v>
      </c>
      <c r="B16" s="135" t="s">
        <v>232</v>
      </c>
      <c r="C16" s="118">
        <v>21</v>
      </c>
      <c r="D16" s="118">
        <f>E16+F16+G16</f>
        <v>55</v>
      </c>
      <c r="E16" s="118">
        <v>3</v>
      </c>
      <c r="F16" s="118">
        <v>5</v>
      </c>
      <c r="G16" s="118">
        <v>47</v>
      </c>
      <c r="H16" s="118">
        <f t="shared" si="1"/>
        <v>53</v>
      </c>
      <c r="I16" s="136">
        <v>3</v>
      </c>
      <c r="J16" s="136">
        <v>4</v>
      </c>
      <c r="K16" s="136">
        <v>46</v>
      </c>
      <c r="L16" s="117">
        <v>21</v>
      </c>
      <c r="M16" s="118"/>
      <c r="N16" s="118">
        <v>1</v>
      </c>
      <c r="O16" s="118"/>
      <c r="P16" s="117">
        <f t="shared" si="2"/>
        <v>55</v>
      </c>
      <c r="Q16" s="118">
        <f t="shared" si="3"/>
        <v>3</v>
      </c>
      <c r="R16" s="118">
        <v>1</v>
      </c>
      <c r="S16" s="118">
        <v>2</v>
      </c>
      <c r="T16" s="117">
        <f t="shared" si="4"/>
        <v>5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7">
        <f t="shared" si="5"/>
        <v>47</v>
      </c>
      <c r="AA16" s="118">
        <v>7</v>
      </c>
      <c r="AB16" s="118">
        <v>8</v>
      </c>
      <c r="AC16" s="118">
        <v>5</v>
      </c>
      <c r="AD16" s="118">
        <v>4</v>
      </c>
      <c r="AE16" s="118">
        <v>3</v>
      </c>
      <c r="AF16" s="118">
        <v>2</v>
      </c>
      <c r="AG16" s="118">
        <v>2</v>
      </c>
      <c r="AH16" s="118">
        <v>6</v>
      </c>
      <c r="AI16" s="118">
        <v>2</v>
      </c>
      <c r="AJ16" s="118">
        <v>2</v>
      </c>
      <c r="AK16" s="118">
        <v>2</v>
      </c>
      <c r="AL16" s="118">
        <v>3</v>
      </c>
      <c r="AM16" s="118">
        <v>1</v>
      </c>
      <c r="AN16" s="118"/>
    </row>
    <row r="17" spans="1:40" s="97" customFormat="1" ht="15" customHeight="1">
      <c r="A17" s="118">
        <v>5</v>
      </c>
      <c r="B17" s="135" t="s">
        <v>233</v>
      </c>
      <c r="C17" s="118">
        <v>23</v>
      </c>
      <c r="D17" s="118">
        <f>E17+F17+G17</f>
        <v>60</v>
      </c>
      <c r="E17" s="118">
        <v>3</v>
      </c>
      <c r="F17" s="118">
        <v>5</v>
      </c>
      <c r="G17" s="118">
        <v>52</v>
      </c>
      <c r="H17" s="118">
        <f t="shared" si="1"/>
        <v>60</v>
      </c>
      <c r="I17" s="136">
        <v>3</v>
      </c>
      <c r="J17" s="136">
        <v>5</v>
      </c>
      <c r="K17" s="136">
        <v>52</v>
      </c>
      <c r="L17" s="117">
        <v>22</v>
      </c>
      <c r="M17" s="118"/>
      <c r="N17" s="118">
        <v>1</v>
      </c>
      <c r="O17" s="118"/>
      <c r="P17" s="117">
        <f t="shared" si="2"/>
        <v>60</v>
      </c>
      <c r="Q17" s="118">
        <f t="shared" si="3"/>
        <v>3</v>
      </c>
      <c r="R17" s="118">
        <v>1</v>
      </c>
      <c r="S17" s="118">
        <v>2</v>
      </c>
      <c r="T17" s="117">
        <f t="shared" si="4"/>
        <v>5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7">
        <f t="shared" si="5"/>
        <v>52</v>
      </c>
      <c r="AA17" s="118">
        <v>8</v>
      </c>
      <c r="AB17" s="118">
        <v>8</v>
      </c>
      <c r="AC17" s="118">
        <v>5</v>
      </c>
      <c r="AD17" s="118">
        <v>4</v>
      </c>
      <c r="AE17" s="118">
        <v>3</v>
      </c>
      <c r="AF17" s="118">
        <v>3</v>
      </c>
      <c r="AG17" s="118">
        <v>2</v>
      </c>
      <c r="AH17" s="118">
        <v>6</v>
      </c>
      <c r="AI17" s="118">
        <v>4</v>
      </c>
      <c r="AJ17" s="118">
        <v>2</v>
      </c>
      <c r="AK17" s="118">
        <v>2</v>
      </c>
      <c r="AL17" s="118">
        <v>4</v>
      </c>
      <c r="AM17" s="118">
        <v>1</v>
      </c>
      <c r="AN17" s="118"/>
    </row>
    <row r="18" spans="1:40" s="97" customFormat="1" ht="15" customHeight="1">
      <c r="A18" s="118">
        <v>6</v>
      </c>
      <c r="B18" s="135" t="s">
        <v>234</v>
      </c>
      <c r="C18" s="118">
        <v>32</v>
      </c>
      <c r="D18" s="118">
        <v>81</v>
      </c>
      <c r="E18" s="118">
        <v>4</v>
      </c>
      <c r="F18" s="118">
        <v>6</v>
      </c>
      <c r="G18" s="118">
        <v>71</v>
      </c>
      <c r="H18" s="118">
        <f t="shared" si="1"/>
        <v>82</v>
      </c>
      <c r="I18" s="136">
        <v>4</v>
      </c>
      <c r="J18" s="136">
        <v>5</v>
      </c>
      <c r="K18" s="136">
        <v>73</v>
      </c>
      <c r="L18" s="117">
        <v>32</v>
      </c>
      <c r="M18" s="118">
        <v>1</v>
      </c>
      <c r="N18" s="118"/>
      <c r="O18" s="118"/>
      <c r="P18" s="117">
        <f t="shared" si="2"/>
        <v>80</v>
      </c>
      <c r="Q18" s="118">
        <f t="shared" si="3"/>
        <v>4</v>
      </c>
      <c r="R18" s="118">
        <v>1</v>
      </c>
      <c r="S18" s="118">
        <v>3</v>
      </c>
      <c r="T18" s="117">
        <f t="shared" si="4"/>
        <v>6</v>
      </c>
      <c r="U18" s="118">
        <v>1</v>
      </c>
      <c r="V18" s="118">
        <v>1</v>
      </c>
      <c r="W18" s="118">
        <v>1</v>
      </c>
      <c r="X18" s="118">
        <v>1</v>
      </c>
      <c r="Y18" s="118">
        <v>2</v>
      </c>
      <c r="Z18" s="117">
        <f t="shared" si="5"/>
        <v>70</v>
      </c>
      <c r="AA18" s="118">
        <v>10</v>
      </c>
      <c r="AB18" s="118">
        <v>9</v>
      </c>
      <c r="AC18" s="118">
        <v>7</v>
      </c>
      <c r="AD18" s="118">
        <v>5</v>
      </c>
      <c r="AE18" s="118">
        <v>4</v>
      </c>
      <c r="AF18" s="118">
        <v>4</v>
      </c>
      <c r="AG18" s="118">
        <v>4</v>
      </c>
      <c r="AH18" s="118">
        <v>9</v>
      </c>
      <c r="AI18" s="118">
        <v>4</v>
      </c>
      <c r="AJ18" s="118">
        <v>3</v>
      </c>
      <c r="AK18" s="118">
        <v>3</v>
      </c>
      <c r="AL18" s="118">
        <v>6</v>
      </c>
      <c r="AM18" s="118">
        <v>2</v>
      </c>
      <c r="AN18" s="118" t="s">
        <v>277</v>
      </c>
    </row>
    <row r="19" spans="1:40" s="97" customFormat="1" ht="15" customHeight="1">
      <c r="A19" s="118">
        <v>7</v>
      </c>
      <c r="B19" s="135" t="s">
        <v>235</v>
      </c>
      <c r="C19" s="118">
        <v>18</v>
      </c>
      <c r="D19" s="118">
        <f aca="true" t="shared" si="6" ref="D19:D38">E19+F19+G19</f>
        <v>49</v>
      </c>
      <c r="E19" s="118">
        <v>3</v>
      </c>
      <c r="F19" s="118">
        <v>5</v>
      </c>
      <c r="G19" s="118">
        <v>41</v>
      </c>
      <c r="H19" s="118">
        <f t="shared" si="1"/>
        <v>48</v>
      </c>
      <c r="I19" s="136">
        <v>3</v>
      </c>
      <c r="J19" s="136">
        <v>5</v>
      </c>
      <c r="K19" s="136">
        <v>40</v>
      </c>
      <c r="L19" s="117">
        <v>17</v>
      </c>
      <c r="M19" s="118"/>
      <c r="N19" s="118">
        <v>1</v>
      </c>
      <c r="O19" s="118"/>
      <c r="P19" s="117">
        <f t="shared" si="2"/>
        <v>49</v>
      </c>
      <c r="Q19" s="118">
        <f t="shared" si="3"/>
        <v>3</v>
      </c>
      <c r="R19" s="118">
        <v>1</v>
      </c>
      <c r="S19" s="118">
        <v>2</v>
      </c>
      <c r="T19" s="117">
        <f t="shared" si="4"/>
        <v>5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7">
        <f t="shared" si="5"/>
        <v>41</v>
      </c>
      <c r="AA19" s="118">
        <v>5</v>
      </c>
      <c r="AB19" s="118">
        <v>7</v>
      </c>
      <c r="AC19" s="118">
        <v>5</v>
      </c>
      <c r="AD19" s="118">
        <v>3</v>
      </c>
      <c r="AE19" s="118">
        <v>2</v>
      </c>
      <c r="AF19" s="118">
        <v>2</v>
      </c>
      <c r="AG19" s="118">
        <v>2</v>
      </c>
      <c r="AH19" s="118">
        <v>6</v>
      </c>
      <c r="AI19" s="118">
        <v>2</v>
      </c>
      <c r="AJ19" s="118">
        <v>2</v>
      </c>
      <c r="AK19" s="118">
        <v>2</v>
      </c>
      <c r="AL19" s="118">
        <v>2</v>
      </c>
      <c r="AM19" s="118">
        <v>1</v>
      </c>
      <c r="AN19" s="118"/>
    </row>
    <row r="20" spans="1:40" s="97" customFormat="1" ht="15" customHeight="1">
      <c r="A20" s="118">
        <v>8</v>
      </c>
      <c r="B20" s="135" t="s">
        <v>236</v>
      </c>
      <c r="C20" s="118">
        <v>29</v>
      </c>
      <c r="D20" s="118">
        <f t="shared" si="6"/>
        <v>76</v>
      </c>
      <c r="E20" s="118">
        <v>4</v>
      </c>
      <c r="F20" s="118">
        <v>6</v>
      </c>
      <c r="G20" s="118">
        <v>66</v>
      </c>
      <c r="H20" s="118">
        <f t="shared" si="1"/>
        <v>81</v>
      </c>
      <c r="I20" s="118">
        <v>4</v>
      </c>
      <c r="J20" s="136">
        <v>6</v>
      </c>
      <c r="K20" s="118">
        <v>71</v>
      </c>
      <c r="L20" s="117">
        <v>29</v>
      </c>
      <c r="M20" s="118">
        <v>1</v>
      </c>
      <c r="N20" s="118"/>
      <c r="O20" s="118"/>
      <c r="P20" s="117">
        <f t="shared" si="2"/>
        <v>76</v>
      </c>
      <c r="Q20" s="118">
        <f t="shared" si="3"/>
        <v>4</v>
      </c>
      <c r="R20" s="118">
        <v>1</v>
      </c>
      <c r="S20" s="118">
        <v>3</v>
      </c>
      <c r="T20" s="117">
        <f t="shared" si="4"/>
        <v>6</v>
      </c>
      <c r="U20" s="118">
        <v>1</v>
      </c>
      <c r="V20" s="118">
        <v>1</v>
      </c>
      <c r="W20" s="118">
        <v>1</v>
      </c>
      <c r="X20" s="118">
        <v>1</v>
      </c>
      <c r="Y20" s="118">
        <v>2</v>
      </c>
      <c r="Z20" s="117">
        <f t="shared" si="5"/>
        <v>66</v>
      </c>
      <c r="AA20" s="136">
        <v>9</v>
      </c>
      <c r="AB20" s="136">
        <v>10</v>
      </c>
      <c r="AC20" s="136">
        <v>5</v>
      </c>
      <c r="AD20" s="136">
        <v>6</v>
      </c>
      <c r="AE20" s="136">
        <v>4</v>
      </c>
      <c r="AF20" s="136">
        <v>4</v>
      </c>
      <c r="AG20" s="136">
        <v>3</v>
      </c>
      <c r="AH20" s="136">
        <v>8</v>
      </c>
      <c r="AI20" s="136">
        <v>4</v>
      </c>
      <c r="AJ20" s="136">
        <v>3</v>
      </c>
      <c r="AK20" s="136">
        <v>3</v>
      </c>
      <c r="AL20" s="136">
        <v>5</v>
      </c>
      <c r="AM20" s="136">
        <v>2</v>
      </c>
      <c r="AN20" s="118"/>
    </row>
    <row r="21" spans="1:53" s="97" customFormat="1" ht="23.25" customHeight="1">
      <c r="A21" s="118">
        <v>9</v>
      </c>
      <c r="B21" s="135" t="s">
        <v>237</v>
      </c>
      <c r="C21" s="118">
        <v>23</v>
      </c>
      <c r="D21" s="118">
        <f t="shared" si="6"/>
        <v>60</v>
      </c>
      <c r="E21" s="118">
        <v>3</v>
      </c>
      <c r="F21" s="118">
        <v>5</v>
      </c>
      <c r="G21" s="118">
        <v>52</v>
      </c>
      <c r="H21" s="118">
        <f t="shared" si="1"/>
        <v>64</v>
      </c>
      <c r="I21" s="136">
        <v>3</v>
      </c>
      <c r="J21" s="136">
        <v>5</v>
      </c>
      <c r="K21" s="136">
        <v>56</v>
      </c>
      <c r="L21" s="117">
        <v>24</v>
      </c>
      <c r="M21" s="118"/>
      <c r="N21" s="118">
        <v>1</v>
      </c>
      <c r="O21" s="118"/>
      <c r="P21" s="117">
        <f t="shared" si="2"/>
        <v>59</v>
      </c>
      <c r="Q21" s="118">
        <f t="shared" si="3"/>
        <v>3</v>
      </c>
      <c r="R21" s="118">
        <v>1</v>
      </c>
      <c r="S21" s="118">
        <v>2</v>
      </c>
      <c r="T21" s="117">
        <f t="shared" si="4"/>
        <v>5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7">
        <f t="shared" si="5"/>
        <v>51</v>
      </c>
      <c r="AA21" s="118">
        <v>6</v>
      </c>
      <c r="AB21" s="118">
        <v>8</v>
      </c>
      <c r="AC21" s="118">
        <v>5</v>
      </c>
      <c r="AD21" s="118">
        <v>5</v>
      </c>
      <c r="AE21" s="118">
        <v>3</v>
      </c>
      <c r="AF21" s="118">
        <v>3</v>
      </c>
      <c r="AG21" s="118">
        <v>3</v>
      </c>
      <c r="AH21" s="118">
        <v>5</v>
      </c>
      <c r="AI21" s="118">
        <v>3</v>
      </c>
      <c r="AJ21" s="118">
        <v>2</v>
      </c>
      <c r="AK21" s="118">
        <v>2</v>
      </c>
      <c r="AL21" s="118">
        <v>4</v>
      </c>
      <c r="AM21" s="118">
        <v>2</v>
      </c>
      <c r="AN21" s="136" t="s">
        <v>337</v>
      </c>
      <c r="AO21" s="198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</row>
    <row r="22" spans="1:40" s="97" customFormat="1" ht="15" customHeight="1">
      <c r="A22" s="118">
        <v>10</v>
      </c>
      <c r="B22" s="135" t="s">
        <v>238</v>
      </c>
      <c r="C22" s="118">
        <v>20</v>
      </c>
      <c r="D22" s="118">
        <f t="shared" si="6"/>
        <v>53</v>
      </c>
      <c r="E22" s="118">
        <v>3</v>
      </c>
      <c r="F22" s="118">
        <v>5</v>
      </c>
      <c r="G22" s="118">
        <v>45</v>
      </c>
      <c r="H22" s="118">
        <f t="shared" si="1"/>
        <v>60</v>
      </c>
      <c r="I22" s="118">
        <v>3</v>
      </c>
      <c r="J22" s="136">
        <v>4</v>
      </c>
      <c r="K22" s="118">
        <v>53</v>
      </c>
      <c r="L22" s="117">
        <v>20</v>
      </c>
      <c r="M22" s="118"/>
      <c r="N22" s="118">
        <v>1</v>
      </c>
      <c r="O22" s="118"/>
      <c r="P22" s="117">
        <f t="shared" si="2"/>
        <v>53</v>
      </c>
      <c r="Q22" s="118">
        <f t="shared" si="3"/>
        <v>3</v>
      </c>
      <c r="R22" s="118">
        <v>1</v>
      </c>
      <c r="S22" s="118">
        <v>2</v>
      </c>
      <c r="T22" s="117">
        <f t="shared" si="4"/>
        <v>5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7">
        <f t="shared" si="5"/>
        <v>45</v>
      </c>
      <c r="AA22" s="118">
        <v>5</v>
      </c>
      <c r="AB22" s="118">
        <v>6</v>
      </c>
      <c r="AC22" s="118">
        <v>4</v>
      </c>
      <c r="AD22" s="118">
        <v>3</v>
      </c>
      <c r="AE22" s="118">
        <v>2</v>
      </c>
      <c r="AF22" s="118">
        <v>3</v>
      </c>
      <c r="AG22" s="118">
        <v>3</v>
      </c>
      <c r="AH22" s="118">
        <v>5</v>
      </c>
      <c r="AI22" s="118">
        <v>3</v>
      </c>
      <c r="AJ22" s="118">
        <v>3</v>
      </c>
      <c r="AK22" s="118">
        <v>2</v>
      </c>
      <c r="AL22" s="118">
        <v>4</v>
      </c>
      <c r="AM22" s="118">
        <v>2</v>
      </c>
      <c r="AN22" s="118"/>
    </row>
    <row r="23" spans="1:40" s="97" customFormat="1" ht="15" customHeight="1">
      <c r="A23" s="118">
        <v>11</v>
      </c>
      <c r="B23" s="135" t="s">
        <v>239</v>
      </c>
      <c r="C23" s="118">
        <v>32</v>
      </c>
      <c r="D23" s="118">
        <f t="shared" si="6"/>
        <v>78</v>
      </c>
      <c r="E23" s="118">
        <v>4</v>
      </c>
      <c r="F23" s="118">
        <v>6</v>
      </c>
      <c r="G23" s="118">
        <v>68</v>
      </c>
      <c r="H23" s="118">
        <f t="shared" si="1"/>
        <v>78</v>
      </c>
      <c r="I23" s="136">
        <v>4</v>
      </c>
      <c r="J23" s="136">
        <v>5</v>
      </c>
      <c r="K23" s="136">
        <v>69</v>
      </c>
      <c r="L23" s="117">
        <v>32</v>
      </c>
      <c r="M23" s="118">
        <v>1</v>
      </c>
      <c r="N23" s="118"/>
      <c r="O23" s="118"/>
      <c r="P23" s="117">
        <f t="shared" si="2"/>
        <v>78</v>
      </c>
      <c r="Q23" s="118">
        <f t="shared" si="3"/>
        <v>4</v>
      </c>
      <c r="R23" s="118">
        <v>1</v>
      </c>
      <c r="S23" s="118">
        <v>3</v>
      </c>
      <c r="T23" s="117">
        <f t="shared" si="4"/>
        <v>6</v>
      </c>
      <c r="U23" s="118">
        <v>1</v>
      </c>
      <c r="V23" s="118">
        <v>1</v>
      </c>
      <c r="W23" s="118">
        <v>1</v>
      </c>
      <c r="X23" s="118">
        <v>1</v>
      </c>
      <c r="Y23" s="118">
        <v>2</v>
      </c>
      <c r="Z23" s="117">
        <f t="shared" si="5"/>
        <v>68</v>
      </c>
      <c r="AA23" s="118">
        <v>10</v>
      </c>
      <c r="AB23" s="118">
        <v>11</v>
      </c>
      <c r="AC23" s="118">
        <v>7</v>
      </c>
      <c r="AD23" s="118">
        <v>7</v>
      </c>
      <c r="AE23" s="118">
        <v>3</v>
      </c>
      <c r="AF23" s="118">
        <v>3</v>
      </c>
      <c r="AG23" s="118">
        <v>3</v>
      </c>
      <c r="AH23" s="118">
        <v>8</v>
      </c>
      <c r="AI23" s="118">
        <v>4</v>
      </c>
      <c r="AJ23" s="118">
        <v>3</v>
      </c>
      <c r="AK23" s="118">
        <v>2</v>
      </c>
      <c r="AL23" s="118">
        <v>5</v>
      </c>
      <c r="AM23" s="118">
        <v>2</v>
      </c>
      <c r="AN23" s="118"/>
    </row>
    <row r="24" spans="1:40" s="97" customFormat="1" ht="15" customHeight="1">
      <c r="A24" s="118">
        <v>12</v>
      </c>
      <c r="B24" s="135" t="s">
        <v>240</v>
      </c>
      <c r="C24" s="118">
        <v>21</v>
      </c>
      <c r="D24" s="118">
        <f t="shared" si="6"/>
        <v>55</v>
      </c>
      <c r="E24" s="118">
        <v>3</v>
      </c>
      <c r="F24" s="118">
        <v>5</v>
      </c>
      <c r="G24" s="118">
        <v>47</v>
      </c>
      <c r="H24" s="118">
        <f t="shared" si="1"/>
        <v>55</v>
      </c>
      <c r="I24" s="136">
        <v>3</v>
      </c>
      <c r="J24" s="136">
        <v>5</v>
      </c>
      <c r="K24" s="136">
        <v>47</v>
      </c>
      <c r="L24" s="117">
        <v>20</v>
      </c>
      <c r="M24" s="118"/>
      <c r="N24" s="118">
        <v>1</v>
      </c>
      <c r="O24" s="118"/>
      <c r="P24" s="117">
        <f t="shared" si="2"/>
        <v>54</v>
      </c>
      <c r="Q24" s="118">
        <f t="shared" si="3"/>
        <v>3</v>
      </c>
      <c r="R24" s="118">
        <v>1</v>
      </c>
      <c r="S24" s="118">
        <v>2</v>
      </c>
      <c r="T24" s="117">
        <f t="shared" si="4"/>
        <v>5</v>
      </c>
      <c r="U24" s="118">
        <v>1</v>
      </c>
      <c r="V24" s="118">
        <v>1</v>
      </c>
      <c r="W24" s="118">
        <v>1</v>
      </c>
      <c r="X24" s="118">
        <v>1</v>
      </c>
      <c r="Y24" s="118">
        <v>1</v>
      </c>
      <c r="Z24" s="117">
        <f t="shared" si="5"/>
        <v>46</v>
      </c>
      <c r="AA24" s="118">
        <v>6</v>
      </c>
      <c r="AB24" s="118">
        <v>6</v>
      </c>
      <c r="AC24" s="118">
        <v>4</v>
      </c>
      <c r="AD24" s="118">
        <v>4</v>
      </c>
      <c r="AE24" s="118">
        <v>2</v>
      </c>
      <c r="AF24" s="118">
        <v>3</v>
      </c>
      <c r="AG24" s="118">
        <v>3</v>
      </c>
      <c r="AH24" s="118">
        <v>5</v>
      </c>
      <c r="AI24" s="118">
        <v>3</v>
      </c>
      <c r="AJ24" s="118">
        <v>3</v>
      </c>
      <c r="AK24" s="118">
        <v>2</v>
      </c>
      <c r="AL24" s="118">
        <v>3</v>
      </c>
      <c r="AM24" s="118">
        <v>2</v>
      </c>
      <c r="AN24" s="118" t="s">
        <v>338</v>
      </c>
    </row>
    <row r="25" spans="1:40" s="97" customFormat="1" ht="15" customHeight="1">
      <c r="A25" s="118">
        <v>13</v>
      </c>
      <c r="B25" s="135" t="s">
        <v>241</v>
      </c>
      <c r="C25" s="118">
        <v>24</v>
      </c>
      <c r="D25" s="118">
        <f t="shared" si="6"/>
        <v>61</v>
      </c>
      <c r="E25" s="118">
        <v>3</v>
      </c>
      <c r="F25" s="118">
        <v>5</v>
      </c>
      <c r="G25" s="118">
        <v>53</v>
      </c>
      <c r="H25" s="118">
        <f t="shared" si="1"/>
        <v>59</v>
      </c>
      <c r="I25" s="136">
        <v>3</v>
      </c>
      <c r="J25" s="136">
        <v>5</v>
      </c>
      <c r="K25" s="136">
        <v>51</v>
      </c>
      <c r="L25" s="117">
        <v>24</v>
      </c>
      <c r="M25" s="118"/>
      <c r="N25" s="118">
        <v>1</v>
      </c>
      <c r="O25" s="118"/>
      <c r="P25" s="117">
        <f t="shared" si="2"/>
        <v>61</v>
      </c>
      <c r="Q25" s="118">
        <f t="shared" si="3"/>
        <v>3</v>
      </c>
      <c r="R25" s="118">
        <v>1</v>
      </c>
      <c r="S25" s="118">
        <v>2</v>
      </c>
      <c r="T25" s="117">
        <f t="shared" si="4"/>
        <v>5</v>
      </c>
      <c r="U25" s="118">
        <v>1</v>
      </c>
      <c r="V25" s="118">
        <v>1</v>
      </c>
      <c r="W25" s="118">
        <v>1</v>
      </c>
      <c r="X25" s="118">
        <v>1</v>
      </c>
      <c r="Y25" s="118">
        <v>1</v>
      </c>
      <c r="Z25" s="117">
        <f t="shared" si="5"/>
        <v>53</v>
      </c>
      <c r="AA25" s="118">
        <v>8</v>
      </c>
      <c r="AB25" s="118">
        <v>9</v>
      </c>
      <c r="AC25" s="118">
        <v>5</v>
      </c>
      <c r="AD25" s="118">
        <v>6</v>
      </c>
      <c r="AE25" s="118">
        <v>4</v>
      </c>
      <c r="AF25" s="118">
        <v>2</v>
      </c>
      <c r="AG25" s="118">
        <v>2</v>
      </c>
      <c r="AH25" s="118">
        <v>6</v>
      </c>
      <c r="AI25" s="118">
        <v>2</v>
      </c>
      <c r="AJ25" s="118">
        <v>2</v>
      </c>
      <c r="AK25" s="118">
        <v>2</v>
      </c>
      <c r="AL25" s="118">
        <v>3</v>
      </c>
      <c r="AM25" s="118">
        <v>2</v>
      </c>
      <c r="AN25" s="118"/>
    </row>
    <row r="26" spans="1:40" s="97" customFormat="1" ht="24" customHeight="1">
      <c r="A26" s="118">
        <v>14</v>
      </c>
      <c r="B26" s="135" t="s">
        <v>242</v>
      </c>
      <c r="C26" s="118">
        <v>35</v>
      </c>
      <c r="D26" s="118">
        <f t="shared" si="6"/>
        <v>88</v>
      </c>
      <c r="E26" s="118">
        <v>4</v>
      </c>
      <c r="F26" s="118">
        <v>6</v>
      </c>
      <c r="G26" s="118">
        <v>78</v>
      </c>
      <c r="H26" s="118">
        <f t="shared" si="1"/>
        <v>88</v>
      </c>
      <c r="I26" s="136">
        <v>4</v>
      </c>
      <c r="J26" s="136">
        <v>7</v>
      </c>
      <c r="K26" s="136">
        <v>77</v>
      </c>
      <c r="L26" s="117">
        <v>36</v>
      </c>
      <c r="M26" s="118">
        <v>1</v>
      </c>
      <c r="N26" s="118"/>
      <c r="O26" s="118"/>
      <c r="P26" s="117">
        <f t="shared" si="2"/>
        <v>86</v>
      </c>
      <c r="Q26" s="118">
        <f t="shared" si="3"/>
        <v>4</v>
      </c>
      <c r="R26" s="118">
        <v>1</v>
      </c>
      <c r="S26" s="118">
        <v>3</v>
      </c>
      <c r="T26" s="117">
        <f t="shared" si="4"/>
        <v>6</v>
      </c>
      <c r="U26" s="118">
        <v>1</v>
      </c>
      <c r="V26" s="118">
        <v>1</v>
      </c>
      <c r="W26" s="118">
        <v>1</v>
      </c>
      <c r="X26" s="118">
        <v>1</v>
      </c>
      <c r="Y26" s="118">
        <v>2</v>
      </c>
      <c r="Z26" s="117">
        <f t="shared" si="5"/>
        <v>76</v>
      </c>
      <c r="AA26" s="118">
        <v>11</v>
      </c>
      <c r="AB26" s="118">
        <v>10</v>
      </c>
      <c r="AC26" s="118">
        <v>8</v>
      </c>
      <c r="AD26" s="118">
        <v>7</v>
      </c>
      <c r="AE26" s="118">
        <v>4</v>
      </c>
      <c r="AF26" s="118">
        <v>4</v>
      </c>
      <c r="AG26" s="118">
        <v>3</v>
      </c>
      <c r="AH26" s="118">
        <v>10</v>
      </c>
      <c r="AI26" s="118">
        <v>3</v>
      </c>
      <c r="AJ26" s="118">
        <v>3</v>
      </c>
      <c r="AK26" s="118">
        <v>4</v>
      </c>
      <c r="AL26" s="118">
        <v>6</v>
      </c>
      <c r="AM26" s="118">
        <v>3</v>
      </c>
      <c r="AN26" s="136" t="s">
        <v>300</v>
      </c>
    </row>
    <row r="27" spans="1:40" s="97" customFormat="1" ht="15" customHeight="1">
      <c r="A27" s="118">
        <v>15</v>
      </c>
      <c r="B27" s="135" t="s">
        <v>243</v>
      </c>
      <c r="C27" s="118">
        <v>25</v>
      </c>
      <c r="D27" s="118">
        <f t="shared" si="6"/>
        <v>64</v>
      </c>
      <c r="E27" s="118">
        <v>3</v>
      </c>
      <c r="F27" s="118">
        <v>5</v>
      </c>
      <c r="G27" s="118">
        <v>56</v>
      </c>
      <c r="H27" s="118">
        <f t="shared" si="1"/>
        <v>61</v>
      </c>
      <c r="I27" s="136">
        <v>3</v>
      </c>
      <c r="J27" s="136">
        <v>4</v>
      </c>
      <c r="K27" s="136">
        <v>54</v>
      </c>
      <c r="L27" s="117">
        <v>26</v>
      </c>
      <c r="M27" s="118"/>
      <c r="N27" s="118">
        <v>1</v>
      </c>
      <c r="O27" s="118"/>
      <c r="P27" s="117">
        <f t="shared" si="2"/>
        <v>64</v>
      </c>
      <c r="Q27" s="118">
        <f t="shared" si="3"/>
        <v>3</v>
      </c>
      <c r="R27" s="118">
        <v>1</v>
      </c>
      <c r="S27" s="118">
        <v>2</v>
      </c>
      <c r="T27" s="117">
        <f t="shared" si="4"/>
        <v>5</v>
      </c>
      <c r="U27" s="118">
        <v>1</v>
      </c>
      <c r="V27" s="118">
        <v>1</v>
      </c>
      <c r="W27" s="118">
        <v>1</v>
      </c>
      <c r="X27" s="118">
        <v>1</v>
      </c>
      <c r="Y27" s="118">
        <v>1</v>
      </c>
      <c r="Z27" s="117">
        <f t="shared" si="5"/>
        <v>56</v>
      </c>
      <c r="AA27" s="118">
        <v>7</v>
      </c>
      <c r="AB27" s="118">
        <v>8</v>
      </c>
      <c r="AC27" s="118">
        <v>6</v>
      </c>
      <c r="AD27" s="118">
        <v>5</v>
      </c>
      <c r="AE27" s="117">
        <v>3</v>
      </c>
      <c r="AF27" s="118">
        <v>3</v>
      </c>
      <c r="AG27" s="118">
        <v>3</v>
      </c>
      <c r="AH27" s="118">
        <v>6</v>
      </c>
      <c r="AI27" s="118">
        <v>3</v>
      </c>
      <c r="AJ27" s="118">
        <v>3</v>
      </c>
      <c r="AK27" s="118">
        <v>2</v>
      </c>
      <c r="AL27" s="118">
        <v>5</v>
      </c>
      <c r="AM27" s="118">
        <v>2</v>
      </c>
      <c r="AN27" s="118"/>
    </row>
    <row r="28" spans="1:40" s="97" customFormat="1" ht="15" customHeight="1">
      <c r="A28" s="118">
        <v>16</v>
      </c>
      <c r="B28" s="135" t="s">
        <v>244</v>
      </c>
      <c r="C28" s="118">
        <v>34</v>
      </c>
      <c r="D28" s="118">
        <f t="shared" si="6"/>
        <v>85</v>
      </c>
      <c r="E28" s="118">
        <v>4</v>
      </c>
      <c r="F28" s="118">
        <v>6</v>
      </c>
      <c r="G28" s="118">
        <v>75</v>
      </c>
      <c r="H28" s="118">
        <f t="shared" si="1"/>
        <v>80</v>
      </c>
      <c r="I28" s="136">
        <v>4</v>
      </c>
      <c r="J28" s="136">
        <v>2</v>
      </c>
      <c r="K28" s="136">
        <v>74</v>
      </c>
      <c r="L28" s="117">
        <v>33</v>
      </c>
      <c r="M28" s="118">
        <v>1</v>
      </c>
      <c r="N28" s="118"/>
      <c r="O28" s="118"/>
      <c r="P28" s="117">
        <f t="shared" si="2"/>
        <v>85</v>
      </c>
      <c r="Q28" s="118">
        <f t="shared" si="3"/>
        <v>4</v>
      </c>
      <c r="R28" s="118">
        <v>1</v>
      </c>
      <c r="S28" s="118">
        <v>3</v>
      </c>
      <c r="T28" s="117">
        <f t="shared" si="4"/>
        <v>6</v>
      </c>
      <c r="U28" s="118">
        <v>1</v>
      </c>
      <c r="V28" s="118">
        <v>1</v>
      </c>
      <c r="W28" s="118">
        <v>1</v>
      </c>
      <c r="X28" s="118">
        <v>1</v>
      </c>
      <c r="Y28" s="118">
        <v>2</v>
      </c>
      <c r="Z28" s="117">
        <f t="shared" si="5"/>
        <v>75</v>
      </c>
      <c r="AA28" s="118">
        <v>10</v>
      </c>
      <c r="AB28" s="118">
        <v>11</v>
      </c>
      <c r="AC28" s="118">
        <v>7</v>
      </c>
      <c r="AD28" s="118">
        <v>7</v>
      </c>
      <c r="AE28" s="118">
        <v>4</v>
      </c>
      <c r="AF28" s="118">
        <v>4</v>
      </c>
      <c r="AG28" s="118">
        <v>4</v>
      </c>
      <c r="AH28" s="118">
        <v>9</v>
      </c>
      <c r="AI28" s="118">
        <v>5</v>
      </c>
      <c r="AJ28" s="118">
        <v>4</v>
      </c>
      <c r="AK28" s="118">
        <v>3</v>
      </c>
      <c r="AL28" s="118">
        <v>5</v>
      </c>
      <c r="AM28" s="118">
        <v>2</v>
      </c>
      <c r="AN28" s="118"/>
    </row>
    <row r="29" spans="1:40" s="97" customFormat="1" ht="15" customHeight="1">
      <c r="A29" s="118">
        <v>17</v>
      </c>
      <c r="B29" s="135" t="s">
        <v>245</v>
      </c>
      <c r="C29" s="118">
        <v>30</v>
      </c>
      <c r="D29" s="118">
        <f t="shared" si="6"/>
        <v>77</v>
      </c>
      <c r="E29" s="118">
        <v>4</v>
      </c>
      <c r="F29" s="118">
        <v>6</v>
      </c>
      <c r="G29" s="118">
        <v>67</v>
      </c>
      <c r="H29" s="118">
        <f t="shared" si="1"/>
        <v>76</v>
      </c>
      <c r="I29" s="136">
        <v>4</v>
      </c>
      <c r="J29" s="136">
        <v>4</v>
      </c>
      <c r="K29" s="136">
        <v>68</v>
      </c>
      <c r="L29" s="117">
        <v>30</v>
      </c>
      <c r="M29" s="118">
        <v>1</v>
      </c>
      <c r="N29" s="118"/>
      <c r="O29" s="118"/>
      <c r="P29" s="117">
        <f t="shared" si="2"/>
        <v>77</v>
      </c>
      <c r="Q29" s="118">
        <f t="shared" si="3"/>
        <v>4</v>
      </c>
      <c r="R29" s="118">
        <v>1</v>
      </c>
      <c r="S29" s="118">
        <v>3</v>
      </c>
      <c r="T29" s="117">
        <f t="shared" si="4"/>
        <v>6</v>
      </c>
      <c r="U29" s="118">
        <v>1</v>
      </c>
      <c r="V29" s="118">
        <v>1</v>
      </c>
      <c r="W29" s="118">
        <v>1</v>
      </c>
      <c r="X29" s="118">
        <v>1</v>
      </c>
      <c r="Y29" s="118">
        <v>2</v>
      </c>
      <c r="Z29" s="117">
        <f t="shared" si="5"/>
        <v>67</v>
      </c>
      <c r="AA29" s="118">
        <v>8</v>
      </c>
      <c r="AB29" s="118">
        <v>10</v>
      </c>
      <c r="AC29" s="118">
        <v>7</v>
      </c>
      <c r="AD29" s="118">
        <v>6</v>
      </c>
      <c r="AE29" s="118">
        <v>4</v>
      </c>
      <c r="AF29" s="118">
        <v>4</v>
      </c>
      <c r="AG29" s="118">
        <v>3</v>
      </c>
      <c r="AH29" s="118">
        <v>8</v>
      </c>
      <c r="AI29" s="118">
        <v>4</v>
      </c>
      <c r="AJ29" s="118">
        <v>3</v>
      </c>
      <c r="AK29" s="118">
        <v>3</v>
      </c>
      <c r="AL29" s="118">
        <v>5</v>
      </c>
      <c r="AM29" s="118">
        <v>2</v>
      </c>
      <c r="AN29" s="118"/>
    </row>
    <row r="30" spans="1:40" s="97" customFormat="1" ht="15" customHeight="1">
      <c r="A30" s="118">
        <v>18</v>
      </c>
      <c r="B30" s="135" t="s">
        <v>246</v>
      </c>
      <c r="C30" s="118">
        <v>39</v>
      </c>
      <c r="D30" s="118">
        <f t="shared" si="6"/>
        <v>94</v>
      </c>
      <c r="E30" s="118">
        <v>4</v>
      </c>
      <c r="F30" s="118">
        <v>6</v>
      </c>
      <c r="G30" s="118">
        <v>84</v>
      </c>
      <c r="H30" s="118">
        <f t="shared" si="1"/>
        <v>92</v>
      </c>
      <c r="I30" s="136">
        <v>4</v>
      </c>
      <c r="J30" s="136">
        <v>6</v>
      </c>
      <c r="K30" s="136">
        <v>82</v>
      </c>
      <c r="L30" s="117">
        <v>39</v>
      </c>
      <c r="M30" s="118">
        <v>1</v>
      </c>
      <c r="N30" s="118"/>
      <c r="O30" s="118"/>
      <c r="P30" s="117">
        <f t="shared" si="2"/>
        <v>93</v>
      </c>
      <c r="Q30" s="118">
        <f t="shared" si="3"/>
        <v>4</v>
      </c>
      <c r="R30" s="118">
        <v>1</v>
      </c>
      <c r="S30" s="118">
        <v>3</v>
      </c>
      <c r="T30" s="117">
        <f t="shared" si="4"/>
        <v>6</v>
      </c>
      <c r="U30" s="118">
        <v>1</v>
      </c>
      <c r="V30" s="118">
        <v>1</v>
      </c>
      <c r="W30" s="118">
        <v>1</v>
      </c>
      <c r="X30" s="118">
        <v>1</v>
      </c>
      <c r="Y30" s="118">
        <v>2</v>
      </c>
      <c r="Z30" s="117">
        <f t="shared" si="5"/>
        <v>83</v>
      </c>
      <c r="AA30" s="118">
        <v>11</v>
      </c>
      <c r="AB30" s="118">
        <v>13</v>
      </c>
      <c r="AC30" s="118">
        <v>8</v>
      </c>
      <c r="AD30" s="118">
        <v>8</v>
      </c>
      <c r="AE30" s="118">
        <v>5</v>
      </c>
      <c r="AF30" s="118">
        <v>5</v>
      </c>
      <c r="AG30" s="118">
        <v>4</v>
      </c>
      <c r="AH30" s="118">
        <v>10</v>
      </c>
      <c r="AI30" s="118">
        <v>4</v>
      </c>
      <c r="AJ30" s="118">
        <v>3</v>
      </c>
      <c r="AK30" s="118">
        <v>4</v>
      </c>
      <c r="AL30" s="118">
        <v>5</v>
      </c>
      <c r="AM30" s="118">
        <v>3</v>
      </c>
      <c r="AN30" s="118" t="s">
        <v>278</v>
      </c>
    </row>
    <row r="31" spans="1:40" s="97" customFormat="1" ht="15" customHeight="1">
      <c r="A31" s="118">
        <v>19</v>
      </c>
      <c r="B31" s="135" t="s">
        <v>247</v>
      </c>
      <c r="C31" s="118">
        <v>26</v>
      </c>
      <c r="D31" s="118">
        <f t="shared" si="6"/>
        <v>66</v>
      </c>
      <c r="E31" s="118">
        <v>3</v>
      </c>
      <c r="F31" s="118">
        <v>5</v>
      </c>
      <c r="G31" s="118">
        <v>58</v>
      </c>
      <c r="H31" s="118">
        <f t="shared" si="1"/>
        <v>71</v>
      </c>
      <c r="I31" s="136">
        <v>3</v>
      </c>
      <c r="J31" s="136">
        <v>5</v>
      </c>
      <c r="K31" s="136">
        <v>63</v>
      </c>
      <c r="L31" s="117">
        <v>27</v>
      </c>
      <c r="M31" s="118"/>
      <c r="N31" s="118">
        <v>1</v>
      </c>
      <c r="O31" s="118"/>
      <c r="P31" s="117">
        <f t="shared" si="2"/>
        <v>66</v>
      </c>
      <c r="Q31" s="118">
        <f t="shared" si="3"/>
        <v>3</v>
      </c>
      <c r="R31" s="118">
        <v>1</v>
      </c>
      <c r="S31" s="118">
        <v>2</v>
      </c>
      <c r="T31" s="117">
        <f t="shared" si="4"/>
        <v>5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7">
        <f t="shared" si="5"/>
        <v>58</v>
      </c>
      <c r="AA31" s="118">
        <v>8</v>
      </c>
      <c r="AB31" s="118">
        <v>10</v>
      </c>
      <c r="AC31" s="118">
        <v>6</v>
      </c>
      <c r="AD31" s="118">
        <v>5</v>
      </c>
      <c r="AE31" s="118">
        <v>4</v>
      </c>
      <c r="AF31" s="118">
        <v>3</v>
      </c>
      <c r="AG31" s="118">
        <v>3</v>
      </c>
      <c r="AH31" s="118">
        <v>6</v>
      </c>
      <c r="AI31" s="118">
        <v>3</v>
      </c>
      <c r="AJ31" s="118">
        <v>2</v>
      </c>
      <c r="AK31" s="118">
        <v>2</v>
      </c>
      <c r="AL31" s="118">
        <v>4</v>
      </c>
      <c r="AM31" s="118">
        <v>2</v>
      </c>
      <c r="AN31" s="118"/>
    </row>
    <row r="32" spans="1:40" s="97" customFormat="1" ht="15" customHeight="1">
      <c r="A32" s="118">
        <v>20</v>
      </c>
      <c r="B32" s="135" t="s">
        <v>248</v>
      </c>
      <c r="C32" s="118">
        <v>30</v>
      </c>
      <c r="D32" s="118">
        <f t="shared" si="6"/>
        <v>75</v>
      </c>
      <c r="E32" s="118">
        <v>4</v>
      </c>
      <c r="F32" s="118">
        <v>6</v>
      </c>
      <c r="G32" s="118">
        <v>65</v>
      </c>
      <c r="H32" s="118">
        <f t="shared" si="1"/>
        <v>77</v>
      </c>
      <c r="I32" s="136">
        <v>4</v>
      </c>
      <c r="J32" s="136">
        <v>5</v>
      </c>
      <c r="K32" s="136">
        <v>68</v>
      </c>
      <c r="L32" s="117">
        <v>30</v>
      </c>
      <c r="M32" s="118">
        <v>1</v>
      </c>
      <c r="N32" s="118"/>
      <c r="O32" s="118"/>
      <c r="P32" s="117">
        <f t="shared" si="2"/>
        <v>75</v>
      </c>
      <c r="Q32" s="118">
        <f t="shared" si="3"/>
        <v>4</v>
      </c>
      <c r="R32" s="118">
        <v>1</v>
      </c>
      <c r="S32" s="118">
        <v>3</v>
      </c>
      <c r="T32" s="117">
        <f t="shared" si="4"/>
        <v>6</v>
      </c>
      <c r="U32" s="118">
        <v>1</v>
      </c>
      <c r="V32" s="118">
        <v>1</v>
      </c>
      <c r="W32" s="118">
        <v>1</v>
      </c>
      <c r="X32" s="118">
        <v>1</v>
      </c>
      <c r="Y32" s="118">
        <v>2</v>
      </c>
      <c r="Z32" s="117">
        <f t="shared" si="5"/>
        <v>65</v>
      </c>
      <c r="AA32" s="118">
        <v>10</v>
      </c>
      <c r="AB32" s="118">
        <v>10</v>
      </c>
      <c r="AC32" s="118">
        <v>6</v>
      </c>
      <c r="AD32" s="118">
        <v>5</v>
      </c>
      <c r="AE32" s="118">
        <v>4</v>
      </c>
      <c r="AF32" s="118">
        <v>3</v>
      </c>
      <c r="AG32" s="118">
        <v>3</v>
      </c>
      <c r="AH32" s="118">
        <v>8</v>
      </c>
      <c r="AI32" s="118">
        <v>4</v>
      </c>
      <c r="AJ32" s="118">
        <v>3</v>
      </c>
      <c r="AK32" s="118">
        <v>2</v>
      </c>
      <c r="AL32" s="118">
        <v>5</v>
      </c>
      <c r="AM32" s="118">
        <v>2</v>
      </c>
      <c r="AN32" s="118"/>
    </row>
    <row r="33" spans="1:40" s="97" customFormat="1" ht="15" customHeight="1">
      <c r="A33" s="118">
        <v>21</v>
      </c>
      <c r="B33" s="135" t="s">
        <v>249</v>
      </c>
      <c r="C33" s="118">
        <v>28</v>
      </c>
      <c r="D33" s="118">
        <f t="shared" si="6"/>
        <v>74</v>
      </c>
      <c r="E33" s="118">
        <v>4</v>
      </c>
      <c r="F33" s="118">
        <v>6</v>
      </c>
      <c r="G33" s="118">
        <v>64</v>
      </c>
      <c r="H33" s="118">
        <f t="shared" si="1"/>
        <v>74</v>
      </c>
      <c r="I33" s="136">
        <v>4</v>
      </c>
      <c r="J33" s="136">
        <v>6</v>
      </c>
      <c r="K33" s="136">
        <v>64</v>
      </c>
      <c r="L33" s="117">
        <v>28</v>
      </c>
      <c r="M33" s="118">
        <v>1</v>
      </c>
      <c r="N33" s="118"/>
      <c r="O33" s="118"/>
      <c r="P33" s="117">
        <f t="shared" si="2"/>
        <v>74</v>
      </c>
      <c r="Q33" s="118">
        <f t="shared" si="3"/>
        <v>4</v>
      </c>
      <c r="R33" s="118">
        <v>1</v>
      </c>
      <c r="S33" s="118">
        <v>3</v>
      </c>
      <c r="T33" s="117">
        <f t="shared" si="4"/>
        <v>6</v>
      </c>
      <c r="U33" s="118">
        <v>1</v>
      </c>
      <c r="V33" s="118">
        <v>1</v>
      </c>
      <c r="W33" s="118">
        <v>1</v>
      </c>
      <c r="X33" s="118">
        <v>1</v>
      </c>
      <c r="Y33" s="118">
        <v>2</v>
      </c>
      <c r="Z33" s="117">
        <f t="shared" si="5"/>
        <v>64</v>
      </c>
      <c r="AA33" s="118">
        <v>9</v>
      </c>
      <c r="AB33" s="118">
        <v>11</v>
      </c>
      <c r="AC33" s="118">
        <v>6</v>
      </c>
      <c r="AD33" s="118">
        <v>6</v>
      </c>
      <c r="AE33" s="118">
        <v>4</v>
      </c>
      <c r="AF33" s="118">
        <v>3</v>
      </c>
      <c r="AG33" s="118">
        <v>3</v>
      </c>
      <c r="AH33" s="118">
        <v>7</v>
      </c>
      <c r="AI33" s="118">
        <v>4</v>
      </c>
      <c r="AJ33" s="118">
        <v>3</v>
      </c>
      <c r="AK33" s="118">
        <v>2</v>
      </c>
      <c r="AL33" s="118">
        <v>4</v>
      </c>
      <c r="AM33" s="118">
        <v>2</v>
      </c>
      <c r="AN33" s="118"/>
    </row>
    <row r="34" spans="1:40" s="97" customFormat="1" ht="15" customHeight="1">
      <c r="A34" s="118">
        <v>22</v>
      </c>
      <c r="B34" s="135" t="s">
        <v>250</v>
      </c>
      <c r="C34" s="118">
        <v>27</v>
      </c>
      <c r="D34" s="118">
        <f t="shared" si="6"/>
        <v>69</v>
      </c>
      <c r="E34" s="118">
        <v>3</v>
      </c>
      <c r="F34" s="118">
        <v>5</v>
      </c>
      <c r="G34" s="118">
        <v>61</v>
      </c>
      <c r="H34" s="118">
        <f t="shared" si="1"/>
        <v>64</v>
      </c>
      <c r="I34" s="136">
        <v>3</v>
      </c>
      <c r="J34" s="136">
        <v>5</v>
      </c>
      <c r="K34" s="136">
        <v>56</v>
      </c>
      <c r="L34" s="117">
        <v>27</v>
      </c>
      <c r="M34" s="118"/>
      <c r="N34" s="118">
        <v>1</v>
      </c>
      <c r="O34" s="118"/>
      <c r="P34" s="117">
        <f t="shared" si="2"/>
        <v>69</v>
      </c>
      <c r="Q34" s="118">
        <f t="shared" si="3"/>
        <v>3</v>
      </c>
      <c r="R34" s="118">
        <v>1</v>
      </c>
      <c r="S34" s="118">
        <v>2</v>
      </c>
      <c r="T34" s="117">
        <f t="shared" si="4"/>
        <v>5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7">
        <f t="shared" si="5"/>
        <v>61</v>
      </c>
      <c r="AA34" s="118">
        <v>9</v>
      </c>
      <c r="AB34" s="118">
        <v>9</v>
      </c>
      <c r="AC34" s="118">
        <v>6</v>
      </c>
      <c r="AD34" s="118">
        <v>5</v>
      </c>
      <c r="AE34" s="118">
        <v>3</v>
      </c>
      <c r="AF34" s="118">
        <v>3</v>
      </c>
      <c r="AG34" s="118">
        <v>3</v>
      </c>
      <c r="AH34" s="118">
        <v>8</v>
      </c>
      <c r="AI34" s="118">
        <v>3</v>
      </c>
      <c r="AJ34" s="118">
        <v>3</v>
      </c>
      <c r="AK34" s="118">
        <v>2</v>
      </c>
      <c r="AL34" s="118">
        <v>5</v>
      </c>
      <c r="AM34" s="118">
        <v>2</v>
      </c>
      <c r="AN34" s="118"/>
    </row>
    <row r="35" spans="1:40" s="97" customFormat="1" ht="15" customHeight="1">
      <c r="A35" s="118">
        <v>23</v>
      </c>
      <c r="B35" s="135" t="s">
        <v>251</v>
      </c>
      <c r="C35" s="118">
        <v>25</v>
      </c>
      <c r="D35" s="118">
        <f t="shared" si="6"/>
        <v>67</v>
      </c>
      <c r="E35" s="118">
        <v>3</v>
      </c>
      <c r="F35" s="118">
        <v>5</v>
      </c>
      <c r="G35" s="118">
        <v>59</v>
      </c>
      <c r="H35" s="118">
        <f t="shared" si="1"/>
        <v>63</v>
      </c>
      <c r="I35" s="136">
        <v>3</v>
      </c>
      <c r="J35" s="136">
        <v>5</v>
      </c>
      <c r="K35" s="136">
        <v>55</v>
      </c>
      <c r="L35" s="117">
        <v>25</v>
      </c>
      <c r="M35" s="118"/>
      <c r="N35" s="118">
        <v>1</v>
      </c>
      <c r="O35" s="118"/>
      <c r="P35" s="117">
        <f t="shared" si="2"/>
        <v>67</v>
      </c>
      <c r="Q35" s="118">
        <f t="shared" si="3"/>
        <v>3</v>
      </c>
      <c r="R35" s="118">
        <v>1</v>
      </c>
      <c r="S35" s="118">
        <v>2</v>
      </c>
      <c r="T35" s="117">
        <f t="shared" si="4"/>
        <v>5</v>
      </c>
      <c r="U35" s="118">
        <v>1</v>
      </c>
      <c r="V35" s="118">
        <v>1</v>
      </c>
      <c r="W35" s="118">
        <v>1</v>
      </c>
      <c r="X35" s="118">
        <v>1</v>
      </c>
      <c r="Y35" s="118">
        <v>1</v>
      </c>
      <c r="Z35" s="117">
        <f t="shared" si="5"/>
        <v>59</v>
      </c>
      <c r="AA35" s="118">
        <v>9</v>
      </c>
      <c r="AB35" s="118">
        <v>9</v>
      </c>
      <c r="AC35" s="118">
        <v>6</v>
      </c>
      <c r="AD35" s="118">
        <v>5</v>
      </c>
      <c r="AE35" s="118">
        <v>4</v>
      </c>
      <c r="AF35" s="118">
        <v>3</v>
      </c>
      <c r="AG35" s="118">
        <v>3</v>
      </c>
      <c r="AH35" s="118">
        <v>7</v>
      </c>
      <c r="AI35" s="118">
        <v>3</v>
      </c>
      <c r="AJ35" s="118">
        <v>2</v>
      </c>
      <c r="AK35" s="118">
        <v>2</v>
      </c>
      <c r="AL35" s="118">
        <v>4</v>
      </c>
      <c r="AM35" s="118">
        <v>2</v>
      </c>
      <c r="AN35" s="118"/>
    </row>
    <row r="36" spans="1:40" s="97" customFormat="1" ht="15" customHeight="1">
      <c r="A36" s="118">
        <v>24</v>
      </c>
      <c r="B36" s="135" t="s">
        <v>252</v>
      </c>
      <c r="C36" s="118">
        <v>23</v>
      </c>
      <c r="D36" s="118">
        <f t="shared" si="6"/>
        <v>60</v>
      </c>
      <c r="E36" s="118">
        <v>3</v>
      </c>
      <c r="F36" s="118">
        <v>5</v>
      </c>
      <c r="G36" s="118">
        <v>52</v>
      </c>
      <c r="H36" s="118">
        <f t="shared" si="1"/>
        <v>60</v>
      </c>
      <c r="I36" s="136">
        <v>3</v>
      </c>
      <c r="J36" s="136">
        <v>5</v>
      </c>
      <c r="K36" s="136">
        <v>52</v>
      </c>
      <c r="L36" s="117">
        <v>23</v>
      </c>
      <c r="M36" s="118"/>
      <c r="N36" s="118">
        <v>1</v>
      </c>
      <c r="O36" s="118"/>
      <c r="P36" s="117">
        <f t="shared" si="2"/>
        <v>59</v>
      </c>
      <c r="Q36" s="118">
        <f t="shared" si="3"/>
        <v>3</v>
      </c>
      <c r="R36" s="118">
        <v>1</v>
      </c>
      <c r="S36" s="118">
        <v>2</v>
      </c>
      <c r="T36" s="117">
        <f t="shared" si="4"/>
        <v>5</v>
      </c>
      <c r="U36" s="118">
        <v>1</v>
      </c>
      <c r="V36" s="118">
        <v>1</v>
      </c>
      <c r="W36" s="118">
        <v>1</v>
      </c>
      <c r="X36" s="118">
        <v>1</v>
      </c>
      <c r="Y36" s="118">
        <v>1</v>
      </c>
      <c r="Z36" s="117">
        <f t="shared" si="5"/>
        <v>51</v>
      </c>
      <c r="AA36" s="118">
        <v>6</v>
      </c>
      <c r="AB36" s="118">
        <v>7</v>
      </c>
      <c r="AC36" s="118">
        <v>5</v>
      </c>
      <c r="AD36" s="118">
        <v>5</v>
      </c>
      <c r="AE36" s="118">
        <v>3</v>
      </c>
      <c r="AF36" s="118">
        <v>3</v>
      </c>
      <c r="AG36" s="118">
        <v>3</v>
      </c>
      <c r="AH36" s="118">
        <v>6</v>
      </c>
      <c r="AI36" s="118">
        <v>3</v>
      </c>
      <c r="AJ36" s="118">
        <v>2</v>
      </c>
      <c r="AK36" s="118">
        <v>2</v>
      </c>
      <c r="AL36" s="118">
        <v>4</v>
      </c>
      <c r="AM36" s="118">
        <v>2</v>
      </c>
      <c r="AN36" s="118" t="s">
        <v>278</v>
      </c>
    </row>
    <row r="37" spans="1:40" s="97" customFormat="1" ht="15" customHeight="1">
      <c r="A37" s="118">
        <v>25</v>
      </c>
      <c r="B37" s="135" t="s">
        <v>253</v>
      </c>
      <c r="C37" s="118">
        <v>18</v>
      </c>
      <c r="D37" s="118">
        <f t="shared" si="6"/>
        <v>49</v>
      </c>
      <c r="E37" s="118">
        <v>3</v>
      </c>
      <c r="F37" s="118">
        <v>5</v>
      </c>
      <c r="G37" s="118">
        <v>41</v>
      </c>
      <c r="H37" s="118">
        <f t="shared" si="1"/>
        <v>47</v>
      </c>
      <c r="I37" s="136">
        <v>3</v>
      </c>
      <c r="J37" s="136">
        <v>4</v>
      </c>
      <c r="K37" s="136">
        <v>40</v>
      </c>
      <c r="L37" s="117">
        <v>18</v>
      </c>
      <c r="M37" s="118"/>
      <c r="N37" s="118">
        <v>1</v>
      </c>
      <c r="O37" s="118"/>
      <c r="P37" s="117">
        <f t="shared" si="2"/>
        <v>49</v>
      </c>
      <c r="Q37" s="118">
        <f t="shared" si="3"/>
        <v>3</v>
      </c>
      <c r="R37" s="118">
        <v>1</v>
      </c>
      <c r="S37" s="118">
        <v>2</v>
      </c>
      <c r="T37" s="117">
        <f t="shared" si="4"/>
        <v>5</v>
      </c>
      <c r="U37" s="118">
        <v>1</v>
      </c>
      <c r="V37" s="118">
        <v>1</v>
      </c>
      <c r="W37" s="118">
        <v>1</v>
      </c>
      <c r="X37" s="118">
        <v>1</v>
      </c>
      <c r="Y37" s="118">
        <v>1</v>
      </c>
      <c r="Z37" s="117">
        <f t="shared" si="5"/>
        <v>41</v>
      </c>
      <c r="AA37" s="118">
        <v>6</v>
      </c>
      <c r="AB37" s="118">
        <v>7</v>
      </c>
      <c r="AC37" s="118">
        <v>4</v>
      </c>
      <c r="AD37" s="118">
        <v>4</v>
      </c>
      <c r="AE37" s="118">
        <v>2</v>
      </c>
      <c r="AF37" s="118">
        <v>3</v>
      </c>
      <c r="AG37" s="118">
        <v>3</v>
      </c>
      <c r="AH37" s="118">
        <v>4</v>
      </c>
      <c r="AI37" s="118">
        <v>2</v>
      </c>
      <c r="AJ37" s="118">
        <v>2</v>
      </c>
      <c r="AK37" s="118">
        <v>1</v>
      </c>
      <c r="AL37" s="118">
        <v>2</v>
      </c>
      <c r="AM37" s="118">
        <v>1</v>
      </c>
      <c r="AN37" s="118"/>
    </row>
    <row r="38" spans="1:40" s="97" customFormat="1" ht="15" customHeight="1">
      <c r="A38" s="118">
        <v>26</v>
      </c>
      <c r="B38" s="135" t="s">
        <v>254</v>
      </c>
      <c r="C38" s="118">
        <v>30</v>
      </c>
      <c r="D38" s="118">
        <f t="shared" si="6"/>
        <v>81</v>
      </c>
      <c r="E38" s="118">
        <v>4</v>
      </c>
      <c r="F38" s="118">
        <v>6</v>
      </c>
      <c r="G38" s="118">
        <v>71</v>
      </c>
      <c r="H38" s="118">
        <f t="shared" si="1"/>
        <v>81</v>
      </c>
      <c r="I38" s="136">
        <v>4</v>
      </c>
      <c r="J38" s="136">
        <v>5</v>
      </c>
      <c r="K38" s="136">
        <v>72</v>
      </c>
      <c r="L38" s="117">
        <v>30</v>
      </c>
      <c r="M38" s="118">
        <v>1</v>
      </c>
      <c r="N38" s="118"/>
      <c r="O38" s="118"/>
      <c r="P38" s="117">
        <f t="shared" si="2"/>
        <v>80</v>
      </c>
      <c r="Q38" s="118">
        <f t="shared" si="3"/>
        <v>4</v>
      </c>
      <c r="R38" s="118">
        <v>1</v>
      </c>
      <c r="S38" s="118">
        <v>3</v>
      </c>
      <c r="T38" s="117">
        <f t="shared" si="4"/>
        <v>6</v>
      </c>
      <c r="U38" s="118">
        <v>1</v>
      </c>
      <c r="V38" s="118">
        <v>1</v>
      </c>
      <c r="W38" s="118">
        <v>1</v>
      </c>
      <c r="X38" s="118">
        <v>1</v>
      </c>
      <c r="Y38" s="118">
        <v>2</v>
      </c>
      <c r="Z38" s="117">
        <f t="shared" si="5"/>
        <v>70</v>
      </c>
      <c r="AA38" s="118">
        <v>11</v>
      </c>
      <c r="AB38" s="118">
        <v>10</v>
      </c>
      <c r="AC38" s="118">
        <v>7</v>
      </c>
      <c r="AD38" s="118">
        <v>7</v>
      </c>
      <c r="AE38" s="118">
        <v>4</v>
      </c>
      <c r="AF38" s="118">
        <v>4</v>
      </c>
      <c r="AG38" s="118">
        <v>3</v>
      </c>
      <c r="AH38" s="118">
        <v>7</v>
      </c>
      <c r="AI38" s="118">
        <v>4</v>
      </c>
      <c r="AJ38" s="118">
        <v>3</v>
      </c>
      <c r="AK38" s="118">
        <v>3</v>
      </c>
      <c r="AL38" s="118">
        <v>5</v>
      </c>
      <c r="AM38" s="118">
        <v>2</v>
      </c>
      <c r="AN38" s="118" t="s">
        <v>277</v>
      </c>
    </row>
    <row r="39" spans="1:40" s="15" customFormat="1" ht="16.5" customHeight="1">
      <c r="A39" s="224" t="s">
        <v>5</v>
      </c>
      <c r="B39" s="225" t="s">
        <v>322</v>
      </c>
      <c r="C39" s="225" t="s">
        <v>45</v>
      </c>
      <c r="D39" s="224" t="s">
        <v>314</v>
      </c>
      <c r="E39" s="229" t="s">
        <v>347</v>
      </c>
      <c r="F39" s="224" t="s">
        <v>310</v>
      </c>
      <c r="G39" s="224"/>
      <c r="H39" s="224"/>
      <c r="I39" s="224"/>
      <c r="J39" s="224"/>
      <c r="K39" s="224"/>
      <c r="L39" s="224"/>
      <c r="M39" s="224" t="s">
        <v>315</v>
      </c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 t="s">
        <v>339</v>
      </c>
      <c r="AA39" s="224"/>
      <c r="AB39" s="224"/>
      <c r="AC39" s="224"/>
      <c r="AD39" s="224"/>
      <c r="AE39" s="224"/>
      <c r="AF39" s="224"/>
      <c r="AG39" s="144"/>
      <c r="AH39" s="144"/>
      <c r="AI39" s="144"/>
      <c r="AJ39" s="144"/>
      <c r="AK39" s="144"/>
      <c r="AL39" s="144"/>
      <c r="AM39" s="144"/>
      <c r="AN39" s="142"/>
    </row>
    <row r="40" spans="1:40" s="15" customFormat="1" ht="36.75" customHeight="1">
      <c r="A40" s="224"/>
      <c r="B40" s="224"/>
      <c r="C40" s="225"/>
      <c r="D40" s="224"/>
      <c r="E40" s="230"/>
      <c r="F40" s="141" t="s">
        <v>6</v>
      </c>
      <c r="G40" s="141" t="s">
        <v>7</v>
      </c>
      <c r="H40" s="143" t="s">
        <v>46</v>
      </c>
      <c r="I40" s="143" t="s">
        <v>47</v>
      </c>
      <c r="J40" s="143" t="s">
        <v>311</v>
      </c>
      <c r="K40" s="143" t="s">
        <v>312</v>
      </c>
      <c r="L40" s="143" t="s">
        <v>313</v>
      </c>
      <c r="M40" s="224" t="s">
        <v>6</v>
      </c>
      <c r="N40" s="224"/>
      <c r="O40" s="225" t="s">
        <v>19</v>
      </c>
      <c r="P40" s="225"/>
      <c r="Q40" s="225" t="s">
        <v>46</v>
      </c>
      <c r="R40" s="225"/>
      <c r="S40" s="225" t="s">
        <v>47</v>
      </c>
      <c r="T40" s="225"/>
      <c r="U40" s="143" t="s">
        <v>311</v>
      </c>
      <c r="V40" s="225" t="s">
        <v>312</v>
      </c>
      <c r="W40" s="225"/>
      <c r="X40" s="237" t="s">
        <v>313</v>
      </c>
      <c r="Y40" s="238"/>
      <c r="Z40" s="224" t="s">
        <v>6</v>
      </c>
      <c r="AA40" s="224"/>
      <c r="AB40" s="224" t="s">
        <v>7</v>
      </c>
      <c r="AC40" s="224"/>
      <c r="AD40" s="225" t="s">
        <v>46</v>
      </c>
      <c r="AE40" s="225"/>
      <c r="AF40" s="225" t="s">
        <v>47</v>
      </c>
      <c r="AG40" s="225"/>
      <c r="AH40" s="225" t="s">
        <v>311</v>
      </c>
      <c r="AI40" s="225"/>
      <c r="AJ40" s="225" t="s">
        <v>312</v>
      </c>
      <c r="AK40" s="225"/>
      <c r="AL40" s="229" t="s">
        <v>313</v>
      </c>
      <c r="AM40" s="229"/>
      <c r="AN40" s="117" t="s">
        <v>11</v>
      </c>
    </row>
    <row r="41" spans="1:40" s="15" customFormat="1" ht="15" customHeight="1">
      <c r="A41" s="137"/>
      <c r="B41" s="116" t="s">
        <v>141</v>
      </c>
      <c r="C41" s="98">
        <f>C42+C43</f>
        <v>130</v>
      </c>
      <c r="D41" s="98">
        <f>D42+D43</f>
        <v>8317</v>
      </c>
      <c r="E41" s="98">
        <f>E42+E43</f>
        <v>139.3</v>
      </c>
      <c r="F41" s="98">
        <f aca="true" t="shared" si="7" ref="F41:L41">SUM(F42:F43)</f>
        <v>60</v>
      </c>
      <c r="G41" s="98">
        <f t="shared" si="7"/>
        <v>6</v>
      </c>
      <c r="H41" s="98">
        <f t="shared" si="7"/>
        <v>33</v>
      </c>
      <c r="I41" s="98">
        <f t="shared" si="7"/>
        <v>7</v>
      </c>
      <c r="J41" s="98">
        <f t="shared" si="7"/>
        <v>4</v>
      </c>
      <c r="K41" s="98">
        <f t="shared" si="7"/>
        <v>2</v>
      </c>
      <c r="L41" s="98">
        <f t="shared" si="7"/>
        <v>8</v>
      </c>
      <c r="M41" s="231">
        <f>M42+M43</f>
        <v>56</v>
      </c>
      <c r="N41" s="232"/>
      <c r="O41" s="231">
        <f>O42+O43</f>
        <v>6</v>
      </c>
      <c r="P41" s="232"/>
      <c r="Q41" s="231">
        <f>Q42+Q43</f>
        <v>31</v>
      </c>
      <c r="R41" s="232"/>
      <c r="S41" s="231">
        <f>S42+S43</f>
        <v>5</v>
      </c>
      <c r="T41" s="232"/>
      <c r="U41" s="117">
        <f>U43+U42</f>
        <v>4</v>
      </c>
      <c r="V41" s="231">
        <f>V42+V43</f>
        <v>2</v>
      </c>
      <c r="W41" s="232"/>
      <c r="X41" s="231">
        <f>X42+X43</f>
        <v>8</v>
      </c>
      <c r="Y41" s="232"/>
      <c r="Z41" s="231">
        <f>AB41+AD41+AF41+AH41+AJ41+AL41</f>
        <v>60</v>
      </c>
      <c r="AA41" s="232"/>
      <c r="AB41" s="231">
        <f>AB42+AB43</f>
        <v>6</v>
      </c>
      <c r="AC41" s="232"/>
      <c r="AD41" s="231">
        <f>AD42+AD43</f>
        <v>33</v>
      </c>
      <c r="AE41" s="232"/>
      <c r="AF41" s="231">
        <f>AF42+AF43</f>
        <v>7</v>
      </c>
      <c r="AG41" s="232"/>
      <c r="AH41" s="231">
        <f>AH42+AH43</f>
        <v>4</v>
      </c>
      <c r="AI41" s="232"/>
      <c r="AJ41" s="231">
        <f>AJ42+AJ43</f>
        <v>2</v>
      </c>
      <c r="AK41" s="232"/>
      <c r="AL41" s="231">
        <f>AL42+AL43</f>
        <v>8</v>
      </c>
      <c r="AM41" s="232"/>
      <c r="AN41" s="117"/>
    </row>
    <row r="42" spans="1:40" s="97" customFormat="1" ht="15" customHeight="1">
      <c r="A42" s="118">
        <v>1</v>
      </c>
      <c r="B42" s="135" t="s">
        <v>308</v>
      </c>
      <c r="C42" s="113">
        <v>46</v>
      </c>
      <c r="D42" s="29">
        <v>4087</v>
      </c>
      <c r="E42" s="29">
        <v>89</v>
      </c>
      <c r="F42" s="38">
        <f>G42+H42+I42+J42+K42+L42</f>
        <v>25</v>
      </c>
      <c r="G42" s="114">
        <v>3</v>
      </c>
      <c r="H42" s="157">
        <v>13</v>
      </c>
      <c r="I42" s="157">
        <v>4</v>
      </c>
      <c r="J42" s="158"/>
      <c r="K42" s="158">
        <v>1</v>
      </c>
      <c r="L42" s="158">
        <v>4</v>
      </c>
      <c r="M42" s="233">
        <v>24</v>
      </c>
      <c r="N42" s="234"/>
      <c r="O42" s="233">
        <v>3</v>
      </c>
      <c r="P42" s="234"/>
      <c r="Q42" s="233">
        <v>13</v>
      </c>
      <c r="R42" s="234"/>
      <c r="S42" s="233">
        <v>3</v>
      </c>
      <c r="T42" s="234"/>
      <c r="U42" s="159"/>
      <c r="V42" s="233">
        <v>1</v>
      </c>
      <c r="W42" s="234"/>
      <c r="X42" s="233">
        <v>4</v>
      </c>
      <c r="Y42" s="234"/>
      <c r="Z42" s="239">
        <f>AB42+AD42+AF42+AH42+AJ42+AL42</f>
        <v>25</v>
      </c>
      <c r="AA42" s="240"/>
      <c r="AB42" s="233">
        <v>3</v>
      </c>
      <c r="AC42" s="234"/>
      <c r="AD42" s="233">
        <v>13</v>
      </c>
      <c r="AE42" s="234"/>
      <c r="AF42" s="233">
        <v>4</v>
      </c>
      <c r="AG42" s="234"/>
      <c r="AH42" s="233"/>
      <c r="AI42" s="234"/>
      <c r="AJ42" s="233">
        <v>1</v>
      </c>
      <c r="AK42" s="234"/>
      <c r="AL42" s="233">
        <v>4</v>
      </c>
      <c r="AM42" s="234"/>
      <c r="AN42" s="118"/>
    </row>
    <row r="43" spans="1:40" s="97" customFormat="1" ht="15" customHeight="1">
      <c r="A43" s="118">
        <v>2</v>
      </c>
      <c r="B43" s="135" t="s">
        <v>309</v>
      </c>
      <c r="C43" s="113">
        <v>84</v>
      </c>
      <c r="D43" s="29">
        <v>4230</v>
      </c>
      <c r="E43" s="29">
        <v>50.3</v>
      </c>
      <c r="F43" s="38">
        <f>G43+H43+I43+J43+K43+L43</f>
        <v>35</v>
      </c>
      <c r="G43" s="29">
        <v>3</v>
      </c>
      <c r="H43" s="29">
        <v>20</v>
      </c>
      <c r="I43" s="29">
        <v>3</v>
      </c>
      <c r="J43" s="29">
        <v>4</v>
      </c>
      <c r="K43" s="29">
        <v>1</v>
      </c>
      <c r="L43" s="29">
        <v>4</v>
      </c>
      <c r="M43" s="235">
        <v>32</v>
      </c>
      <c r="N43" s="236"/>
      <c r="O43" s="235">
        <v>3</v>
      </c>
      <c r="P43" s="236"/>
      <c r="Q43" s="235">
        <v>18</v>
      </c>
      <c r="R43" s="236"/>
      <c r="S43" s="235">
        <v>2</v>
      </c>
      <c r="T43" s="236"/>
      <c r="U43" s="118">
        <v>4</v>
      </c>
      <c r="V43" s="235">
        <v>1</v>
      </c>
      <c r="W43" s="236"/>
      <c r="X43" s="235">
        <v>4</v>
      </c>
      <c r="Y43" s="236"/>
      <c r="Z43" s="231">
        <f>AB43+AD43+AF43+AH43+AJ43+AL43</f>
        <v>35</v>
      </c>
      <c r="AA43" s="232"/>
      <c r="AB43" s="235">
        <v>3</v>
      </c>
      <c r="AC43" s="236"/>
      <c r="AD43" s="235">
        <v>20</v>
      </c>
      <c r="AE43" s="236"/>
      <c r="AF43" s="235">
        <v>3</v>
      </c>
      <c r="AG43" s="236"/>
      <c r="AH43" s="235">
        <v>4</v>
      </c>
      <c r="AI43" s="236"/>
      <c r="AJ43" s="235">
        <v>1</v>
      </c>
      <c r="AK43" s="236"/>
      <c r="AL43" s="235">
        <v>4</v>
      </c>
      <c r="AM43" s="236"/>
      <c r="AN43" s="118"/>
    </row>
  </sheetData>
  <sheetProtection/>
  <mergeCells count="97">
    <mergeCell ref="A1:D1"/>
    <mergeCell ref="Z43:AA43"/>
    <mergeCell ref="Z42:AA42"/>
    <mergeCell ref="Z41:AA41"/>
    <mergeCell ref="Z39:AF39"/>
    <mergeCell ref="Z40:AA40"/>
    <mergeCell ref="AB40:AC40"/>
    <mergeCell ref="AD40:AE40"/>
    <mergeCell ref="AF40:AG40"/>
    <mergeCell ref="V42:W42"/>
    <mergeCell ref="AD43:AE43"/>
    <mergeCell ref="AD42:AE42"/>
    <mergeCell ref="AD41:AE41"/>
    <mergeCell ref="AB43:AC43"/>
    <mergeCell ref="AB42:AC42"/>
    <mergeCell ref="AB41:AC41"/>
    <mergeCell ref="AH43:AI43"/>
    <mergeCell ref="AH42:AI42"/>
    <mergeCell ref="AH41:AI41"/>
    <mergeCell ref="AF43:AG43"/>
    <mergeCell ref="AF42:AG42"/>
    <mergeCell ref="AF41:AG41"/>
    <mergeCell ref="AL43:AM43"/>
    <mergeCell ref="AL42:AM42"/>
    <mergeCell ref="AL41:AM41"/>
    <mergeCell ref="AJ43:AK43"/>
    <mergeCell ref="AJ42:AK42"/>
    <mergeCell ref="AJ41:AK41"/>
    <mergeCell ref="AH40:AI40"/>
    <mergeCell ref="AJ40:AK40"/>
    <mergeCell ref="AL40:AM40"/>
    <mergeCell ref="V41:W41"/>
    <mergeCell ref="X41:Y41"/>
    <mergeCell ref="V43:W43"/>
    <mergeCell ref="X43:Y43"/>
    <mergeCell ref="X42:Y42"/>
    <mergeCell ref="V40:W40"/>
    <mergeCell ref="X40:Y40"/>
    <mergeCell ref="S43:T43"/>
    <mergeCell ref="S42:T42"/>
    <mergeCell ref="S41:T41"/>
    <mergeCell ref="Q43:R43"/>
    <mergeCell ref="Q42:R42"/>
    <mergeCell ref="Q41:R41"/>
    <mergeCell ref="M41:N41"/>
    <mergeCell ref="M42:N42"/>
    <mergeCell ref="M43:N43"/>
    <mergeCell ref="O40:P40"/>
    <mergeCell ref="O41:P41"/>
    <mergeCell ref="O42:P42"/>
    <mergeCell ref="O43:P43"/>
    <mergeCell ref="M40:N40"/>
    <mergeCell ref="C39:C40"/>
    <mergeCell ref="D39:D40"/>
    <mergeCell ref="E39:E40"/>
    <mergeCell ref="F39:L39"/>
    <mergeCell ref="Q40:R40"/>
    <mergeCell ref="S40:T40"/>
    <mergeCell ref="A39:A40"/>
    <mergeCell ref="B39:B40"/>
    <mergeCell ref="M39:Y39"/>
    <mergeCell ref="B7:B10"/>
    <mergeCell ref="H7:K7"/>
    <mergeCell ref="I9:I10"/>
    <mergeCell ref="L8:L10"/>
    <mergeCell ref="J9:J10"/>
    <mergeCell ref="E9:E10"/>
    <mergeCell ref="C8:C10"/>
    <mergeCell ref="AN7:AN10"/>
    <mergeCell ref="Z9:Z10"/>
    <mergeCell ref="AA9:AM9"/>
    <mergeCell ref="L7:AM7"/>
    <mergeCell ref="N9:N10"/>
    <mergeCell ref="O9:O10"/>
    <mergeCell ref="T9:T10"/>
    <mergeCell ref="Q9:Q10"/>
    <mergeCell ref="R9:S9"/>
    <mergeCell ref="M8:O8"/>
    <mergeCell ref="P8:P10"/>
    <mergeCell ref="U9:Y9"/>
    <mergeCell ref="A5:AM5"/>
    <mergeCell ref="C7:G7"/>
    <mergeCell ref="D8:D10"/>
    <mergeCell ref="F9:F10"/>
    <mergeCell ref="A7:A10"/>
    <mergeCell ref="M9:M10"/>
    <mergeCell ref="G9:G10"/>
    <mergeCell ref="AO21:BA21"/>
    <mergeCell ref="A2:C2"/>
    <mergeCell ref="AJ1:AM1"/>
    <mergeCell ref="Q8:AM8"/>
    <mergeCell ref="I8:K8"/>
    <mergeCell ref="E8:G8"/>
    <mergeCell ref="H8:H10"/>
    <mergeCell ref="A3:AM3"/>
    <mergeCell ref="K9:K10"/>
    <mergeCell ref="A4:AM4"/>
  </mergeCells>
  <printOptions horizontalCentered="1"/>
  <pageMargins left="0.2362204724409449" right="0" top="0.31496062992125984" bottom="0.2362204724409449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8"/>
  <sheetViews>
    <sheetView zoomScalePageLayoutView="0" workbookViewId="0" topLeftCell="Q13">
      <selection activeCell="AA18" sqref="AA18"/>
    </sheetView>
  </sheetViews>
  <sheetFormatPr defaultColWidth="9.33203125" defaultRowHeight="12.75"/>
  <cols>
    <col min="1" max="1" width="4" style="0" customWidth="1"/>
    <col min="2" max="2" width="18.5" style="0" customWidth="1"/>
    <col min="3" max="5" width="6.83203125" style="0" customWidth="1"/>
    <col min="6" max="6" width="7.33203125" style="0" customWidth="1"/>
    <col min="7" max="7" width="5.66015625" style="0" customWidth="1"/>
    <col min="8" max="8" width="5.16015625" style="0" customWidth="1"/>
    <col min="9" max="9" width="5" style="0" customWidth="1"/>
    <col min="10" max="10" width="4.5" style="0" customWidth="1"/>
    <col min="11" max="11" width="6" style="0" customWidth="1"/>
    <col min="12" max="12" width="5.16015625" style="0" customWidth="1"/>
    <col min="13" max="13" width="5.83203125" style="0" customWidth="1"/>
    <col min="14" max="14" width="5.33203125" style="0" customWidth="1"/>
    <col min="15" max="17" width="4.83203125" style="0" customWidth="1"/>
    <col min="18" max="18" width="5.66015625" style="0" customWidth="1"/>
    <col min="19" max="19" width="5.16015625" style="0" customWidth="1"/>
    <col min="20" max="22" width="5" style="0" customWidth="1"/>
    <col min="23" max="23" width="5.16015625" style="0" customWidth="1"/>
    <col min="24" max="24" width="5.33203125" style="0" customWidth="1"/>
    <col min="25" max="25" width="4.83203125" style="0" customWidth="1"/>
    <col min="26" max="26" width="5.16015625" style="0" customWidth="1"/>
    <col min="27" max="27" width="5" style="0" customWidth="1"/>
    <col min="28" max="28" width="4.66015625" style="0" customWidth="1"/>
    <col min="29" max="29" width="5.5" style="0" customWidth="1"/>
    <col min="30" max="30" width="5" style="0" customWidth="1"/>
    <col min="31" max="31" width="3.83203125" style="0" customWidth="1"/>
    <col min="32" max="32" width="3.66015625" style="0" customWidth="1"/>
    <col min="33" max="33" width="4.66015625" style="0" customWidth="1"/>
    <col min="34" max="35" width="5.33203125" style="0" customWidth="1"/>
    <col min="36" max="36" width="5.83203125" style="0" customWidth="1"/>
    <col min="37" max="37" width="6.83203125" style="0" customWidth="1"/>
  </cols>
  <sheetData>
    <row r="1" spans="1:37" s="3" customFormat="1" ht="30.75" customHeight="1">
      <c r="A1" s="175" t="s">
        <v>344</v>
      </c>
      <c r="B1" s="175"/>
      <c r="C1" s="175"/>
      <c r="D1" s="175"/>
      <c r="AI1" s="194" t="s">
        <v>111</v>
      </c>
      <c r="AJ1" s="194"/>
      <c r="AK1" s="194"/>
    </row>
    <row r="2" spans="1:3" s="3" customFormat="1" ht="15.75">
      <c r="A2" s="177"/>
      <c r="B2" s="177"/>
      <c r="C2" s="23"/>
    </row>
    <row r="3" spans="1:37" s="62" customFormat="1" ht="18.75">
      <c r="A3" s="174" t="s">
        <v>307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</row>
    <row r="4" spans="1:37" s="62" customFormat="1" ht="18.75">
      <c r="A4" s="55"/>
      <c r="B4" s="174" t="s">
        <v>319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</row>
    <row r="5" spans="1:43" s="62" customFormat="1" ht="18.75">
      <c r="A5" s="187" t="s">
        <v>408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57"/>
      <c r="AM5" s="57"/>
      <c r="AN5" s="57"/>
      <c r="AO5" s="57"/>
      <c r="AP5" s="57"/>
      <c r="AQ5" s="57"/>
    </row>
    <row r="6" spans="1:43" s="62" customFormat="1" ht="7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7"/>
      <c r="AM6" s="57"/>
      <c r="AN6" s="57"/>
      <c r="AO6" s="57"/>
      <c r="AP6" s="57"/>
      <c r="AQ6" s="57"/>
    </row>
    <row r="7" spans="1:37" s="21" customFormat="1" ht="25.5" customHeight="1">
      <c r="A7" s="184" t="s">
        <v>224</v>
      </c>
      <c r="B7" s="179" t="s">
        <v>316</v>
      </c>
      <c r="C7" s="179" t="s">
        <v>317</v>
      </c>
      <c r="D7" s="179" t="s">
        <v>45</v>
      </c>
      <c r="E7" s="179" t="s">
        <v>17</v>
      </c>
      <c r="F7" s="179" t="s">
        <v>18</v>
      </c>
      <c r="G7" s="241" t="s">
        <v>260</v>
      </c>
      <c r="H7" s="241"/>
      <c r="I7" s="241"/>
      <c r="J7" s="241"/>
      <c r="K7" s="241"/>
      <c r="L7" s="241"/>
      <c r="M7" s="241"/>
      <c r="N7" s="183" t="s">
        <v>262</v>
      </c>
      <c r="O7" s="183"/>
      <c r="P7" s="183"/>
      <c r="Q7" s="183"/>
      <c r="R7" s="183"/>
      <c r="S7" s="183"/>
      <c r="T7" s="183"/>
      <c r="U7" s="183" t="s">
        <v>259</v>
      </c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79" t="s">
        <v>14</v>
      </c>
    </row>
    <row r="8" spans="1:37" s="21" customFormat="1" ht="55.5" customHeight="1">
      <c r="A8" s="185"/>
      <c r="B8" s="185"/>
      <c r="C8" s="181"/>
      <c r="D8" s="180"/>
      <c r="E8" s="180"/>
      <c r="F8" s="180"/>
      <c r="G8" s="16" t="s">
        <v>3</v>
      </c>
      <c r="H8" s="172" t="s">
        <v>19</v>
      </c>
      <c r="I8" s="172" t="s">
        <v>46</v>
      </c>
      <c r="J8" s="172" t="s">
        <v>47</v>
      </c>
      <c r="K8" s="172" t="s">
        <v>48</v>
      </c>
      <c r="L8" s="172" t="s">
        <v>13</v>
      </c>
      <c r="M8" s="172" t="s">
        <v>228</v>
      </c>
      <c r="N8" s="16" t="s">
        <v>3</v>
      </c>
      <c r="O8" s="172" t="s">
        <v>19</v>
      </c>
      <c r="P8" s="172" t="s">
        <v>46</v>
      </c>
      <c r="Q8" s="172" t="s">
        <v>47</v>
      </c>
      <c r="R8" s="172" t="s">
        <v>48</v>
      </c>
      <c r="S8" s="172" t="s">
        <v>13</v>
      </c>
      <c r="T8" s="172" t="s">
        <v>228</v>
      </c>
      <c r="U8" s="16" t="s">
        <v>3</v>
      </c>
      <c r="V8" s="172" t="s">
        <v>19</v>
      </c>
      <c r="W8" s="172" t="s">
        <v>46</v>
      </c>
      <c r="X8" s="172" t="s">
        <v>167</v>
      </c>
      <c r="Y8" s="172" t="s">
        <v>44</v>
      </c>
      <c r="Z8" s="172" t="s">
        <v>170</v>
      </c>
      <c r="AA8" s="172" t="s">
        <v>318</v>
      </c>
      <c r="AB8" s="172" t="s">
        <v>168</v>
      </c>
      <c r="AC8" s="172" t="s">
        <v>321</v>
      </c>
      <c r="AD8" s="172" t="s">
        <v>169</v>
      </c>
      <c r="AE8" s="172" t="s">
        <v>320</v>
      </c>
      <c r="AF8" s="172" t="s">
        <v>42</v>
      </c>
      <c r="AG8" s="172" t="s">
        <v>47</v>
      </c>
      <c r="AH8" s="172" t="s">
        <v>48</v>
      </c>
      <c r="AI8" s="172" t="s">
        <v>13</v>
      </c>
      <c r="AJ8" s="172" t="s">
        <v>228</v>
      </c>
      <c r="AK8" s="180"/>
    </row>
    <row r="9" spans="1:37" s="145" customFormat="1" ht="39" customHeight="1">
      <c r="A9" s="38">
        <v>1</v>
      </c>
      <c r="B9" s="40" t="s">
        <v>142</v>
      </c>
      <c r="C9" s="38"/>
      <c r="D9" s="29">
        <v>7</v>
      </c>
      <c r="E9" s="29">
        <v>160</v>
      </c>
      <c r="F9" s="115">
        <f aca="true" t="shared" si="0" ref="F9:F17">E9/D9</f>
        <v>22.857142857142858</v>
      </c>
      <c r="G9" s="38">
        <f aca="true" t="shared" si="1" ref="G9:G17">H9+I9+J9+K9+L9+M9</f>
        <v>18</v>
      </c>
      <c r="H9" s="29">
        <v>3</v>
      </c>
      <c r="I9" s="29">
        <v>12</v>
      </c>
      <c r="J9" s="29">
        <v>1</v>
      </c>
      <c r="K9" s="29"/>
      <c r="L9" s="29">
        <v>1</v>
      </c>
      <c r="M9" s="29">
        <v>1</v>
      </c>
      <c r="N9" s="38">
        <f aca="true" t="shared" si="2" ref="N9:N17">O9+P9+Q9+R9+S9+T9</f>
        <v>15</v>
      </c>
      <c r="O9" s="29">
        <v>2</v>
      </c>
      <c r="P9" s="29">
        <v>11</v>
      </c>
      <c r="Q9" s="29">
        <v>1</v>
      </c>
      <c r="R9" s="29"/>
      <c r="S9" s="29">
        <v>1</v>
      </c>
      <c r="T9" s="29"/>
      <c r="U9" s="38">
        <f>V9+W9+X9+Y9+Z9+AA9+AB9+AC9+AD9+AE9+AF9+AG9+AH9+AI9+AJ9</f>
        <v>33</v>
      </c>
      <c r="V9" s="29">
        <v>5</v>
      </c>
      <c r="W9" s="29">
        <v>12</v>
      </c>
      <c r="X9" s="29">
        <v>3</v>
      </c>
      <c r="Y9" s="29">
        <v>4</v>
      </c>
      <c r="Z9" s="29">
        <v>1</v>
      </c>
      <c r="AA9" s="29">
        <v>2</v>
      </c>
      <c r="AB9" s="29"/>
      <c r="AC9" s="29">
        <v>1</v>
      </c>
      <c r="AD9" s="29"/>
      <c r="AE9" s="29"/>
      <c r="AF9" s="29"/>
      <c r="AG9" s="29">
        <v>1</v>
      </c>
      <c r="AH9" s="29"/>
      <c r="AI9" s="29">
        <v>2</v>
      </c>
      <c r="AJ9" s="29">
        <v>2</v>
      </c>
      <c r="AK9" s="29"/>
    </row>
    <row r="10" spans="1:37" s="145" customFormat="1" ht="22.5" customHeight="1">
      <c r="A10" s="38">
        <v>2</v>
      </c>
      <c r="B10" s="40" t="s">
        <v>188</v>
      </c>
      <c r="C10" s="38"/>
      <c r="D10" s="29">
        <v>5</v>
      </c>
      <c r="E10" s="29">
        <v>172</v>
      </c>
      <c r="F10" s="115">
        <f t="shared" si="0"/>
        <v>34.4</v>
      </c>
      <c r="G10" s="38">
        <f t="shared" si="1"/>
        <v>26</v>
      </c>
      <c r="H10" s="29">
        <v>3</v>
      </c>
      <c r="I10" s="29">
        <v>19</v>
      </c>
      <c r="J10" s="29">
        <v>2</v>
      </c>
      <c r="K10" s="29"/>
      <c r="L10" s="29">
        <v>1</v>
      </c>
      <c r="M10" s="29">
        <v>1</v>
      </c>
      <c r="N10" s="38">
        <f t="shared" si="2"/>
        <v>24</v>
      </c>
      <c r="O10" s="29">
        <v>2</v>
      </c>
      <c r="P10" s="29">
        <v>19</v>
      </c>
      <c r="Q10" s="29">
        <v>1</v>
      </c>
      <c r="R10" s="29"/>
      <c r="S10" s="29">
        <v>1</v>
      </c>
      <c r="T10" s="29">
        <v>1</v>
      </c>
      <c r="U10" s="38">
        <f aca="true" t="shared" si="3" ref="U10:U17">V10+W10+X10+Y10+Z10+AA10+AB10+AC10+AD10+AE10+AF10+AG10+AH10+AI10+AJ10</f>
        <v>42</v>
      </c>
      <c r="V10" s="29">
        <v>5</v>
      </c>
      <c r="W10" s="29">
        <v>19</v>
      </c>
      <c r="X10" s="29">
        <v>1</v>
      </c>
      <c r="Y10" s="29">
        <v>2</v>
      </c>
      <c r="Z10" s="29"/>
      <c r="AA10" s="29"/>
      <c r="AB10" s="29"/>
      <c r="AC10" s="29"/>
      <c r="AD10" s="29"/>
      <c r="AE10" s="29"/>
      <c r="AF10" s="29">
        <v>9</v>
      </c>
      <c r="AG10" s="29">
        <v>2</v>
      </c>
      <c r="AH10" s="29"/>
      <c r="AI10" s="29">
        <v>2</v>
      </c>
      <c r="AJ10" s="29">
        <v>2</v>
      </c>
      <c r="AK10" s="29"/>
    </row>
    <row r="11" spans="1:37" s="145" customFormat="1" ht="22.5" customHeight="1">
      <c r="A11" s="38">
        <v>3</v>
      </c>
      <c r="B11" s="40" t="s">
        <v>187</v>
      </c>
      <c r="C11" s="38">
        <v>1</v>
      </c>
      <c r="D11" s="29">
        <v>5</v>
      </c>
      <c r="E11" s="29">
        <v>161</v>
      </c>
      <c r="F11" s="115">
        <f t="shared" si="0"/>
        <v>32.2</v>
      </c>
      <c r="G11" s="38">
        <f t="shared" si="1"/>
        <v>21</v>
      </c>
      <c r="H11" s="29">
        <v>3</v>
      </c>
      <c r="I11" s="29">
        <v>11</v>
      </c>
      <c r="J11" s="29">
        <v>1</v>
      </c>
      <c r="K11" s="29">
        <v>4</v>
      </c>
      <c r="L11" s="29">
        <v>1</v>
      </c>
      <c r="M11" s="29">
        <v>1</v>
      </c>
      <c r="N11" s="38">
        <f t="shared" si="2"/>
        <v>11</v>
      </c>
      <c r="O11" s="29">
        <v>3</v>
      </c>
      <c r="P11" s="29">
        <v>1</v>
      </c>
      <c r="Q11" s="29">
        <v>1</v>
      </c>
      <c r="R11" s="29">
        <v>4</v>
      </c>
      <c r="S11" s="29">
        <v>1</v>
      </c>
      <c r="T11" s="29">
        <v>1</v>
      </c>
      <c r="U11" s="38">
        <f t="shared" si="3"/>
        <v>21</v>
      </c>
      <c r="V11" s="29">
        <v>3</v>
      </c>
      <c r="W11" s="29">
        <v>11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>
        <v>1</v>
      </c>
      <c r="AH11" s="29">
        <v>4</v>
      </c>
      <c r="AI11" s="29">
        <v>1</v>
      </c>
      <c r="AJ11" s="29">
        <v>1</v>
      </c>
      <c r="AK11" s="29"/>
    </row>
    <row r="12" spans="1:37" s="145" customFormat="1" ht="27.75" customHeight="1">
      <c r="A12" s="38">
        <v>4</v>
      </c>
      <c r="B12" s="40" t="s">
        <v>225</v>
      </c>
      <c r="C12" s="38">
        <v>1</v>
      </c>
      <c r="D12" s="29">
        <v>3</v>
      </c>
      <c r="E12" s="29">
        <v>79</v>
      </c>
      <c r="F12" s="115">
        <f t="shared" si="0"/>
        <v>26.333333333333332</v>
      </c>
      <c r="G12" s="38">
        <f t="shared" si="1"/>
        <v>25</v>
      </c>
      <c r="H12" s="29">
        <v>3</v>
      </c>
      <c r="I12" s="29">
        <v>18</v>
      </c>
      <c r="J12" s="29">
        <v>2</v>
      </c>
      <c r="K12" s="29"/>
      <c r="L12" s="29">
        <v>1</v>
      </c>
      <c r="M12" s="29">
        <v>1</v>
      </c>
      <c r="N12" s="38">
        <f t="shared" si="2"/>
        <v>21</v>
      </c>
      <c r="O12" s="29">
        <v>3</v>
      </c>
      <c r="P12" s="29">
        <v>16</v>
      </c>
      <c r="Q12" s="29">
        <v>1</v>
      </c>
      <c r="R12" s="29"/>
      <c r="S12" s="29"/>
      <c r="T12" s="29">
        <v>1</v>
      </c>
      <c r="U12" s="38">
        <f t="shared" si="3"/>
        <v>42</v>
      </c>
      <c r="V12" s="29">
        <v>5</v>
      </c>
      <c r="W12" s="29">
        <v>18</v>
      </c>
      <c r="X12" s="29">
        <v>3</v>
      </c>
      <c r="Y12" s="29">
        <v>3</v>
      </c>
      <c r="Z12" s="29">
        <v>2</v>
      </c>
      <c r="AA12" s="29">
        <v>1</v>
      </c>
      <c r="AB12" s="29">
        <v>2</v>
      </c>
      <c r="AC12" s="29"/>
      <c r="AD12" s="29"/>
      <c r="AE12" s="29">
        <v>2</v>
      </c>
      <c r="AF12" s="29"/>
      <c r="AG12" s="29">
        <v>2</v>
      </c>
      <c r="AH12" s="29"/>
      <c r="AI12" s="29">
        <v>2</v>
      </c>
      <c r="AJ12" s="29">
        <v>2</v>
      </c>
      <c r="AK12" s="29"/>
    </row>
    <row r="13" spans="1:37" s="145" customFormat="1" ht="22.5" customHeight="1">
      <c r="A13" s="38">
        <v>5</v>
      </c>
      <c r="B13" s="40" t="s">
        <v>226</v>
      </c>
      <c r="C13" s="38">
        <v>1</v>
      </c>
      <c r="D13" s="38">
        <v>11</v>
      </c>
      <c r="E13" s="38">
        <v>456</v>
      </c>
      <c r="F13" s="115">
        <f t="shared" si="0"/>
        <v>41.45454545454545</v>
      </c>
      <c r="G13" s="38">
        <f t="shared" si="1"/>
        <v>27</v>
      </c>
      <c r="H13" s="38">
        <v>3</v>
      </c>
      <c r="I13" s="38">
        <v>16</v>
      </c>
      <c r="J13" s="38">
        <v>2</v>
      </c>
      <c r="K13" s="38">
        <v>4</v>
      </c>
      <c r="L13" s="38">
        <v>1</v>
      </c>
      <c r="M13" s="38">
        <v>1</v>
      </c>
      <c r="N13" s="38">
        <f t="shared" si="2"/>
        <v>27</v>
      </c>
      <c r="O13" s="38">
        <v>3</v>
      </c>
      <c r="P13" s="38">
        <v>16</v>
      </c>
      <c r="Q13" s="38">
        <v>2</v>
      </c>
      <c r="R13" s="38">
        <v>4</v>
      </c>
      <c r="S13" s="38">
        <v>1</v>
      </c>
      <c r="T13" s="38">
        <v>1</v>
      </c>
      <c r="U13" s="38">
        <f t="shared" si="3"/>
        <v>27</v>
      </c>
      <c r="V13" s="38">
        <v>3</v>
      </c>
      <c r="W13" s="38">
        <v>16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>
        <v>2</v>
      </c>
      <c r="AH13" s="38">
        <v>4</v>
      </c>
      <c r="AI13" s="29">
        <v>1</v>
      </c>
      <c r="AJ13" s="29">
        <v>1</v>
      </c>
      <c r="AK13" s="38"/>
    </row>
    <row r="14" spans="1:37" s="145" customFormat="1" ht="39.75" customHeight="1">
      <c r="A14" s="38">
        <v>6</v>
      </c>
      <c r="B14" s="40" t="s">
        <v>191</v>
      </c>
      <c r="C14" s="38"/>
      <c r="D14" s="38">
        <v>6</v>
      </c>
      <c r="E14" s="38">
        <v>246</v>
      </c>
      <c r="F14" s="115">
        <f t="shared" si="0"/>
        <v>41</v>
      </c>
      <c r="G14" s="38">
        <f t="shared" si="1"/>
        <v>28</v>
      </c>
      <c r="H14" s="38">
        <v>3</v>
      </c>
      <c r="I14" s="38">
        <v>22</v>
      </c>
      <c r="J14" s="38">
        <v>1</v>
      </c>
      <c r="K14" s="38"/>
      <c r="L14" s="38">
        <v>1</v>
      </c>
      <c r="M14" s="38">
        <v>1</v>
      </c>
      <c r="N14" s="38">
        <f t="shared" si="2"/>
        <v>26</v>
      </c>
      <c r="O14" s="38">
        <v>1</v>
      </c>
      <c r="P14" s="38">
        <v>21</v>
      </c>
      <c r="Q14" s="38">
        <v>1</v>
      </c>
      <c r="R14" s="38"/>
      <c r="S14" s="38">
        <v>1</v>
      </c>
      <c r="T14" s="38">
        <v>2</v>
      </c>
      <c r="U14" s="38">
        <f t="shared" si="3"/>
        <v>43</v>
      </c>
      <c r="V14" s="38">
        <v>5</v>
      </c>
      <c r="W14" s="38">
        <v>21</v>
      </c>
      <c r="X14" s="38">
        <v>5</v>
      </c>
      <c r="Y14" s="38">
        <v>2</v>
      </c>
      <c r="Z14" s="38">
        <v>2</v>
      </c>
      <c r="AA14" s="38">
        <v>1</v>
      </c>
      <c r="AB14" s="38"/>
      <c r="AC14" s="38"/>
      <c r="AD14" s="38">
        <v>1</v>
      </c>
      <c r="AE14" s="38"/>
      <c r="AF14" s="38">
        <v>1</v>
      </c>
      <c r="AG14" s="38">
        <v>1</v>
      </c>
      <c r="AH14" s="38"/>
      <c r="AI14" s="29">
        <v>2</v>
      </c>
      <c r="AJ14" s="29">
        <v>2</v>
      </c>
      <c r="AK14" s="38" t="s">
        <v>298</v>
      </c>
    </row>
    <row r="15" spans="1:37" s="145" customFormat="1" ht="22.5" customHeight="1">
      <c r="A15" s="38">
        <v>7</v>
      </c>
      <c r="B15" s="40" t="s">
        <v>192</v>
      </c>
      <c r="C15" s="38">
        <v>1</v>
      </c>
      <c r="D15" s="38">
        <v>9</v>
      </c>
      <c r="E15" s="38">
        <v>360</v>
      </c>
      <c r="F15" s="115">
        <f t="shared" si="0"/>
        <v>40</v>
      </c>
      <c r="G15" s="38">
        <f t="shared" si="1"/>
        <v>21</v>
      </c>
      <c r="H15" s="38">
        <v>3</v>
      </c>
      <c r="I15" s="38">
        <v>11</v>
      </c>
      <c r="J15" s="38">
        <v>1</v>
      </c>
      <c r="K15" s="38">
        <v>4</v>
      </c>
      <c r="L15" s="38">
        <v>1</v>
      </c>
      <c r="M15" s="38">
        <v>1</v>
      </c>
      <c r="N15" s="38">
        <f t="shared" si="2"/>
        <v>15</v>
      </c>
      <c r="O15" s="38">
        <v>2</v>
      </c>
      <c r="P15" s="38">
        <v>10</v>
      </c>
      <c r="Q15" s="38">
        <v>1</v>
      </c>
      <c r="R15" s="38"/>
      <c r="S15" s="38">
        <v>1</v>
      </c>
      <c r="T15" s="38">
        <v>1</v>
      </c>
      <c r="U15" s="38">
        <f t="shared" si="3"/>
        <v>21</v>
      </c>
      <c r="V15" s="38">
        <v>3</v>
      </c>
      <c r="W15" s="38">
        <v>11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>
        <v>1</v>
      </c>
      <c r="AH15" s="38">
        <v>4</v>
      </c>
      <c r="AI15" s="29">
        <v>1</v>
      </c>
      <c r="AJ15" s="29">
        <v>1</v>
      </c>
      <c r="AK15" s="38"/>
    </row>
    <row r="16" spans="1:37" s="145" customFormat="1" ht="22.5" customHeight="1">
      <c r="A16" s="38">
        <v>8</v>
      </c>
      <c r="B16" s="40" t="s">
        <v>195</v>
      </c>
      <c r="C16" s="38">
        <v>1</v>
      </c>
      <c r="D16" s="38">
        <v>5</v>
      </c>
      <c r="E16" s="38">
        <v>185</v>
      </c>
      <c r="F16" s="115">
        <f t="shared" si="0"/>
        <v>37</v>
      </c>
      <c r="G16" s="38">
        <f t="shared" si="1"/>
        <v>21</v>
      </c>
      <c r="H16" s="38">
        <v>3</v>
      </c>
      <c r="I16" s="38">
        <v>11</v>
      </c>
      <c r="J16" s="38">
        <v>1</v>
      </c>
      <c r="K16" s="38">
        <v>4</v>
      </c>
      <c r="L16" s="38">
        <v>1</v>
      </c>
      <c r="M16" s="38">
        <v>1</v>
      </c>
      <c r="N16" s="38">
        <f t="shared" si="2"/>
        <v>20</v>
      </c>
      <c r="O16" s="38">
        <v>2</v>
      </c>
      <c r="P16" s="38">
        <v>11</v>
      </c>
      <c r="Q16" s="38">
        <v>1</v>
      </c>
      <c r="R16" s="38">
        <v>4</v>
      </c>
      <c r="S16" s="38">
        <v>1</v>
      </c>
      <c r="T16" s="38">
        <v>1</v>
      </c>
      <c r="U16" s="38">
        <f t="shared" si="3"/>
        <v>20</v>
      </c>
      <c r="V16" s="38">
        <v>3</v>
      </c>
      <c r="W16" s="38">
        <v>10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>
        <v>1</v>
      </c>
      <c r="AH16" s="38">
        <v>4</v>
      </c>
      <c r="AI16" s="29">
        <v>1</v>
      </c>
      <c r="AJ16" s="29">
        <v>1</v>
      </c>
      <c r="AK16" s="38" t="s">
        <v>298</v>
      </c>
    </row>
    <row r="17" spans="1:37" s="145" customFormat="1" ht="39.75" customHeight="1">
      <c r="A17" s="38">
        <v>9</v>
      </c>
      <c r="B17" s="40" t="s">
        <v>227</v>
      </c>
      <c r="C17" s="38"/>
      <c r="D17" s="38">
        <v>3</v>
      </c>
      <c r="E17" s="38">
        <v>110</v>
      </c>
      <c r="F17" s="115">
        <f t="shared" si="0"/>
        <v>36.666666666666664</v>
      </c>
      <c r="G17" s="38">
        <f t="shared" si="1"/>
        <v>18</v>
      </c>
      <c r="H17" s="38">
        <v>3</v>
      </c>
      <c r="I17" s="38">
        <v>12</v>
      </c>
      <c r="J17" s="38">
        <v>1</v>
      </c>
      <c r="K17" s="38"/>
      <c r="L17" s="38">
        <v>1</v>
      </c>
      <c r="M17" s="38">
        <v>1</v>
      </c>
      <c r="N17" s="38">
        <f t="shared" si="2"/>
        <v>17</v>
      </c>
      <c r="O17" s="38">
        <v>2</v>
      </c>
      <c r="P17" s="38">
        <v>12</v>
      </c>
      <c r="Q17" s="38">
        <v>1</v>
      </c>
      <c r="R17" s="38"/>
      <c r="S17" s="38">
        <v>1</v>
      </c>
      <c r="T17" s="38">
        <v>1</v>
      </c>
      <c r="U17" s="38">
        <f t="shared" si="3"/>
        <v>31</v>
      </c>
      <c r="V17" s="38">
        <v>5</v>
      </c>
      <c r="W17" s="38">
        <v>11</v>
      </c>
      <c r="X17" s="38">
        <v>2</v>
      </c>
      <c r="Y17" s="38">
        <v>3</v>
      </c>
      <c r="Z17" s="38">
        <v>2</v>
      </c>
      <c r="AA17" s="38">
        <v>1</v>
      </c>
      <c r="AB17" s="38">
        <v>1</v>
      </c>
      <c r="AC17" s="38"/>
      <c r="AD17" s="38"/>
      <c r="AE17" s="38">
        <v>1</v>
      </c>
      <c r="AF17" s="38"/>
      <c r="AG17" s="38">
        <v>1</v>
      </c>
      <c r="AH17" s="38"/>
      <c r="AI17" s="29">
        <v>2</v>
      </c>
      <c r="AJ17" s="29">
        <v>2</v>
      </c>
      <c r="AK17" s="38" t="s">
        <v>298</v>
      </c>
    </row>
    <row r="18" spans="1:37" s="146" customFormat="1" ht="22.5" customHeight="1">
      <c r="A18" s="35"/>
      <c r="B18" s="35" t="s">
        <v>141</v>
      </c>
      <c r="C18" s="35"/>
      <c r="D18" s="35">
        <f>SUM(D9:D17)</f>
        <v>54</v>
      </c>
      <c r="E18" s="35">
        <f aca="true" t="shared" si="4" ref="E18:V18">SUM(E9:E17)</f>
        <v>1929</v>
      </c>
      <c r="F18" s="35">
        <f t="shared" si="4"/>
        <v>311.91168831168835</v>
      </c>
      <c r="G18" s="35">
        <f t="shared" si="4"/>
        <v>205</v>
      </c>
      <c r="H18" s="35">
        <f t="shared" si="4"/>
        <v>27</v>
      </c>
      <c r="I18" s="35">
        <f t="shared" si="4"/>
        <v>132</v>
      </c>
      <c r="J18" s="35">
        <f t="shared" si="4"/>
        <v>12</v>
      </c>
      <c r="K18" s="35">
        <f t="shared" si="4"/>
        <v>16</v>
      </c>
      <c r="L18" s="35">
        <f t="shared" si="4"/>
        <v>9</v>
      </c>
      <c r="M18" s="35">
        <f t="shared" si="4"/>
        <v>9</v>
      </c>
      <c r="N18" s="35">
        <f t="shared" si="4"/>
        <v>176</v>
      </c>
      <c r="O18" s="35">
        <f t="shared" si="4"/>
        <v>20</v>
      </c>
      <c r="P18" s="35">
        <f t="shared" si="4"/>
        <v>117</v>
      </c>
      <c r="Q18" s="35">
        <f t="shared" si="4"/>
        <v>10</v>
      </c>
      <c r="R18" s="35">
        <f t="shared" si="4"/>
        <v>12</v>
      </c>
      <c r="S18" s="35">
        <f t="shared" si="4"/>
        <v>8</v>
      </c>
      <c r="T18" s="35">
        <f t="shared" si="4"/>
        <v>9</v>
      </c>
      <c r="U18" s="35">
        <f t="shared" si="4"/>
        <v>280</v>
      </c>
      <c r="V18" s="35">
        <f t="shared" si="4"/>
        <v>37</v>
      </c>
      <c r="W18" s="35">
        <f aca="true" t="shared" si="5" ref="W18:AJ18">SUM(W9:W17)</f>
        <v>129</v>
      </c>
      <c r="X18" s="35">
        <f t="shared" si="5"/>
        <v>14</v>
      </c>
      <c r="Y18" s="35">
        <f t="shared" si="5"/>
        <v>14</v>
      </c>
      <c r="Z18" s="35">
        <f t="shared" si="5"/>
        <v>7</v>
      </c>
      <c r="AA18" s="35">
        <f t="shared" si="5"/>
        <v>5</v>
      </c>
      <c r="AB18" s="35">
        <f t="shared" si="5"/>
        <v>3</v>
      </c>
      <c r="AC18" s="35">
        <f t="shared" si="5"/>
        <v>1</v>
      </c>
      <c r="AD18" s="35">
        <f t="shared" si="5"/>
        <v>1</v>
      </c>
      <c r="AE18" s="35">
        <f t="shared" si="5"/>
        <v>3</v>
      </c>
      <c r="AF18" s="35">
        <f t="shared" si="5"/>
        <v>10</v>
      </c>
      <c r="AG18" s="35">
        <f t="shared" si="5"/>
        <v>12</v>
      </c>
      <c r="AH18" s="35">
        <f t="shared" si="5"/>
        <v>16</v>
      </c>
      <c r="AI18" s="35">
        <f t="shared" si="5"/>
        <v>14</v>
      </c>
      <c r="AJ18" s="35">
        <f t="shared" si="5"/>
        <v>14</v>
      </c>
      <c r="AK18" s="35"/>
    </row>
  </sheetData>
  <sheetProtection/>
  <mergeCells count="16">
    <mergeCell ref="A1:D1"/>
    <mergeCell ref="N7:T7"/>
    <mergeCell ref="U7:AJ7"/>
    <mergeCell ref="B7:B8"/>
    <mergeCell ref="D7:D8"/>
    <mergeCell ref="E7:E8"/>
    <mergeCell ref="C7:C8"/>
    <mergeCell ref="A2:B2"/>
    <mergeCell ref="AI1:AK1"/>
    <mergeCell ref="F7:F8"/>
    <mergeCell ref="G7:M7"/>
    <mergeCell ref="AK7:AK8"/>
    <mergeCell ref="A3:AK3"/>
    <mergeCell ref="B4:AK4"/>
    <mergeCell ref="A5:AK5"/>
    <mergeCell ref="A7:A8"/>
  </mergeCells>
  <printOptions horizontalCentered="1"/>
  <pageMargins left="0.2362204724409449" right="0" top="0.2362204724409449" bottom="0.5118110236220472" header="0" footer="0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N1">
      <selection activeCell="Q23" sqref="Q23"/>
    </sheetView>
  </sheetViews>
  <sheetFormatPr defaultColWidth="9.33203125" defaultRowHeight="12.75"/>
  <cols>
    <col min="1" max="1" width="5.33203125" style="7" customWidth="1"/>
    <col min="2" max="2" width="34.66015625" style="7" customWidth="1"/>
    <col min="3" max="3" width="6.83203125" style="7" customWidth="1"/>
    <col min="4" max="4" width="7.16015625" style="7" customWidth="1"/>
    <col min="5" max="5" width="8.83203125" style="7" customWidth="1"/>
    <col min="6" max="6" width="7.5" style="7" customWidth="1"/>
    <col min="7" max="7" width="8.83203125" style="7" customWidth="1"/>
    <col min="8" max="8" width="8.16015625" style="7" customWidth="1"/>
    <col min="9" max="9" width="8.33203125" style="7" customWidth="1"/>
    <col min="10" max="17" width="8.83203125" style="7" customWidth="1"/>
    <col min="18" max="18" width="19.83203125" style="7" customWidth="1"/>
    <col min="19" max="16384" width="9.33203125" style="7" customWidth="1"/>
  </cols>
  <sheetData>
    <row r="1" spans="1:18" s="4" customFormat="1" ht="32.25" customHeight="1">
      <c r="A1" s="175" t="s">
        <v>344</v>
      </c>
      <c r="B1" s="176"/>
      <c r="C1" s="23"/>
      <c r="D1" s="23"/>
      <c r="E1" s="23"/>
      <c r="F1" s="23"/>
      <c r="Q1" s="194" t="s">
        <v>113</v>
      </c>
      <c r="R1" s="194"/>
    </row>
    <row r="2" spans="1:6" s="4" customFormat="1" ht="15.75">
      <c r="A2" s="177"/>
      <c r="B2" s="177"/>
      <c r="C2" s="94"/>
      <c r="D2" s="94"/>
      <c r="E2" s="23"/>
      <c r="F2" s="23"/>
    </row>
    <row r="3" spans="1:18" s="62" customFormat="1" ht="18.75">
      <c r="A3" s="174" t="s">
        <v>128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s="62" customFormat="1" ht="18.75">
      <c r="A4" s="174" t="s">
        <v>287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8" s="62" customFormat="1" ht="18.75">
      <c r="A5" s="55"/>
      <c r="B5" s="242" t="s">
        <v>69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</row>
    <row r="6" spans="1:34" s="62" customFormat="1" ht="18.75">
      <c r="A6" s="187" t="s">
        <v>408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8" spans="1:18" s="21" customFormat="1" ht="30" customHeight="1">
      <c r="A8" s="183" t="s">
        <v>224</v>
      </c>
      <c r="B8" s="183" t="s">
        <v>1</v>
      </c>
      <c r="C8" s="191" t="s">
        <v>340</v>
      </c>
      <c r="D8" s="192"/>
      <c r="E8" s="192"/>
      <c r="F8" s="192"/>
      <c r="G8" s="193"/>
      <c r="H8" s="183" t="s">
        <v>262</v>
      </c>
      <c r="I8" s="183"/>
      <c r="J8" s="183"/>
      <c r="K8" s="183"/>
      <c r="L8" s="183"/>
      <c r="M8" s="186" t="s">
        <v>265</v>
      </c>
      <c r="N8" s="183"/>
      <c r="O8" s="183"/>
      <c r="P8" s="183"/>
      <c r="Q8" s="183"/>
      <c r="R8" s="179" t="s">
        <v>11</v>
      </c>
    </row>
    <row r="9" spans="1:18" s="21" customFormat="1" ht="30" customHeight="1">
      <c r="A9" s="183"/>
      <c r="B9" s="183"/>
      <c r="C9" s="184" t="s">
        <v>3</v>
      </c>
      <c r="D9" s="179" t="s">
        <v>19</v>
      </c>
      <c r="E9" s="179" t="s">
        <v>114</v>
      </c>
      <c r="F9" s="191" t="s">
        <v>71</v>
      </c>
      <c r="G9" s="193"/>
      <c r="H9" s="183" t="s">
        <v>3</v>
      </c>
      <c r="I9" s="179" t="s">
        <v>19</v>
      </c>
      <c r="J9" s="179" t="s">
        <v>114</v>
      </c>
      <c r="K9" s="191" t="s">
        <v>71</v>
      </c>
      <c r="L9" s="193"/>
      <c r="M9" s="183" t="s">
        <v>3</v>
      </c>
      <c r="N9" s="179" t="s">
        <v>19</v>
      </c>
      <c r="O9" s="179" t="s">
        <v>114</v>
      </c>
      <c r="P9" s="183" t="s">
        <v>71</v>
      </c>
      <c r="Q9" s="183"/>
      <c r="R9" s="180"/>
    </row>
    <row r="10" spans="1:18" s="21" customFormat="1" ht="30" customHeight="1">
      <c r="A10" s="183"/>
      <c r="B10" s="183"/>
      <c r="C10" s="182"/>
      <c r="D10" s="181"/>
      <c r="E10" s="181"/>
      <c r="F10" s="16" t="s">
        <v>58</v>
      </c>
      <c r="G10" s="16" t="s">
        <v>72</v>
      </c>
      <c r="H10" s="183"/>
      <c r="I10" s="181"/>
      <c r="J10" s="181"/>
      <c r="K10" s="16" t="s">
        <v>58</v>
      </c>
      <c r="L10" s="16" t="s">
        <v>72</v>
      </c>
      <c r="M10" s="183"/>
      <c r="N10" s="181"/>
      <c r="O10" s="181"/>
      <c r="P10" s="16" t="s">
        <v>58</v>
      </c>
      <c r="Q10" s="16" t="s">
        <v>72</v>
      </c>
      <c r="R10" s="181"/>
    </row>
    <row r="11" spans="1:18" s="21" customFormat="1" ht="21.75" customHeight="1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  <c r="M11" s="73">
        <v>13</v>
      </c>
      <c r="N11" s="73">
        <v>14</v>
      </c>
      <c r="O11" s="73">
        <v>15</v>
      </c>
      <c r="P11" s="73">
        <v>16</v>
      </c>
      <c r="Q11" s="73">
        <v>17</v>
      </c>
      <c r="R11" s="73"/>
    </row>
    <row r="12" spans="1:18" s="37" customFormat="1" ht="21.75" customHeight="1">
      <c r="A12" s="35" t="s">
        <v>4</v>
      </c>
      <c r="B12" s="36" t="s">
        <v>96</v>
      </c>
      <c r="C12" s="35">
        <f aca="true" t="shared" si="0" ref="C12:Q12">SUM(C13:C19)</f>
        <v>491</v>
      </c>
      <c r="D12" s="35">
        <f t="shared" si="0"/>
        <v>22</v>
      </c>
      <c r="E12" s="35">
        <f t="shared" si="0"/>
        <v>69</v>
      </c>
      <c r="F12" s="35">
        <f t="shared" si="0"/>
        <v>20</v>
      </c>
      <c r="G12" s="35">
        <f t="shared" si="0"/>
        <v>380</v>
      </c>
      <c r="H12" s="35">
        <f t="shared" si="0"/>
        <v>484</v>
      </c>
      <c r="I12" s="35">
        <f t="shared" si="0"/>
        <v>17</v>
      </c>
      <c r="J12" s="35">
        <f t="shared" si="0"/>
        <v>78</v>
      </c>
      <c r="K12" s="35">
        <f t="shared" si="0"/>
        <v>21</v>
      </c>
      <c r="L12" s="35">
        <f t="shared" si="0"/>
        <v>368</v>
      </c>
      <c r="M12" s="35">
        <f t="shared" si="0"/>
        <v>485</v>
      </c>
      <c r="N12" s="35">
        <f t="shared" si="0"/>
        <v>21</v>
      </c>
      <c r="O12" s="35">
        <f t="shared" si="0"/>
        <v>68</v>
      </c>
      <c r="P12" s="35">
        <f t="shared" si="0"/>
        <v>19</v>
      </c>
      <c r="Q12" s="35">
        <f t="shared" si="0"/>
        <v>377</v>
      </c>
      <c r="R12" s="35"/>
    </row>
    <row r="13" spans="1:18" s="34" customFormat="1" ht="21.75" customHeight="1">
      <c r="A13" s="38">
        <v>1</v>
      </c>
      <c r="B13" s="40" t="s">
        <v>175</v>
      </c>
      <c r="C13" s="38">
        <f aca="true" t="shared" si="1" ref="C13:C19">D13+E13+F13+G13</f>
        <v>145</v>
      </c>
      <c r="D13" s="38">
        <v>3</v>
      </c>
      <c r="E13" s="38">
        <v>27</v>
      </c>
      <c r="F13" s="38">
        <v>2</v>
      </c>
      <c r="G13" s="38">
        <v>113</v>
      </c>
      <c r="H13" s="38">
        <f aca="true" t="shared" si="2" ref="H13:H19">I13+J13+K13+L13</f>
        <v>144</v>
      </c>
      <c r="I13" s="38">
        <v>3</v>
      </c>
      <c r="J13" s="38">
        <v>27</v>
      </c>
      <c r="K13" s="38">
        <v>2</v>
      </c>
      <c r="L13" s="38">
        <v>112</v>
      </c>
      <c r="M13" s="38">
        <f aca="true" t="shared" si="3" ref="M13:M19">N13+O13+P13+Q13</f>
        <v>143</v>
      </c>
      <c r="N13" s="38">
        <v>3</v>
      </c>
      <c r="O13" s="38">
        <v>27</v>
      </c>
      <c r="P13" s="38">
        <v>2</v>
      </c>
      <c r="Q13" s="38">
        <v>111</v>
      </c>
      <c r="R13" s="38" t="s">
        <v>334</v>
      </c>
    </row>
    <row r="14" spans="1:18" s="34" customFormat="1" ht="21.75" customHeight="1">
      <c r="A14" s="38">
        <v>2</v>
      </c>
      <c r="B14" s="40" t="s">
        <v>176</v>
      </c>
      <c r="C14" s="38">
        <f t="shared" si="1"/>
        <v>63</v>
      </c>
      <c r="D14" s="38">
        <v>4</v>
      </c>
      <c r="E14" s="38">
        <v>6</v>
      </c>
      <c r="F14" s="38">
        <v>1</v>
      </c>
      <c r="G14" s="38">
        <v>52</v>
      </c>
      <c r="H14" s="38">
        <f t="shared" si="2"/>
        <v>58</v>
      </c>
      <c r="I14" s="38">
        <v>3</v>
      </c>
      <c r="J14" s="38">
        <v>6</v>
      </c>
      <c r="K14" s="38">
        <v>1</v>
      </c>
      <c r="L14" s="38">
        <v>48</v>
      </c>
      <c r="M14" s="38">
        <f t="shared" si="3"/>
        <v>62</v>
      </c>
      <c r="N14" s="38">
        <v>4</v>
      </c>
      <c r="O14" s="38">
        <v>5</v>
      </c>
      <c r="P14" s="38">
        <v>1</v>
      </c>
      <c r="Q14" s="38">
        <v>52</v>
      </c>
      <c r="R14" s="38" t="s">
        <v>406</v>
      </c>
    </row>
    <row r="15" spans="1:18" s="34" customFormat="1" ht="21.75" customHeight="1">
      <c r="A15" s="38">
        <v>3</v>
      </c>
      <c r="B15" s="40" t="s">
        <v>177</v>
      </c>
      <c r="C15" s="38">
        <f t="shared" si="1"/>
        <v>104</v>
      </c>
      <c r="D15" s="38">
        <v>4</v>
      </c>
      <c r="E15" s="38">
        <v>16</v>
      </c>
      <c r="F15" s="38">
        <v>2</v>
      </c>
      <c r="G15" s="38">
        <v>82</v>
      </c>
      <c r="H15" s="38">
        <f t="shared" si="2"/>
        <v>104</v>
      </c>
      <c r="I15" s="38">
        <v>2</v>
      </c>
      <c r="J15" s="38">
        <v>16</v>
      </c>
      <c r="K15" s="38">
        <v>2</v>
      </c>
      <c r="L15" s="38">
        <v>84</v>
      </c>
      <c r="M15" s="38">
        <f t="shared" si="3"/>
        <v>103</v>
      </c>
      <c r="N15" s="38">
        <v>4</v>
      </c>
      <c r="O15" s="38">
        <v>16</v>
      </c>
      <c r="P15" s="38">
        <v>1</v>
      </c>
      <c r="Q15" s="38">
        <v>82</v>
      </c>
      <c r="R15" s="38" t="s">
        <v>405</v>
      </c>
    </row>
    <row r="16" spans="1:18" s="34" customFormat="1" ht="21.75" customHeight="1">
      <c r="A16" s="38">
        <v>4</v>
      </c>
      <c r="B16" s="40" t="s">
        <v>178</v>
      </c>
      <c r="C16" s="38">
        <f t="shared" si="1"/>
        <v>40</v>
      </c>
      <c r="D16" s="38">
        <v>3</v>
      </c>
      <c r="E16" s="38">
        <v>4</v>
      </c>
      <c r="F16" s="38">
        <v>1</v>
      </c>
      <c r="G16" s="38">
        <v>32</v>
      </c>
      <c r="H16" s="38">
        <f t="shared" si="2"/>
        <v>40</v>
      </c>
      <c r="I16" s="38">
        <v>3</v>
      </c>
      <c r="J16" s="38">
        <v>4</v>
      </c>
      <c r="K16" s="38">
        <v>1</v>
      </c>
      <c r="L16" s="38">
        <v>32</v>
      </c>
      <c r="M16" s="38">
        <f t="shared" si="3"/>
        <v>40</v>
      </c>
      <c r="N16" s="38">
        <v>3</v>
      </c>
      <c r="O16" s="38">
        <v>4</v>
      </c>
      <c r="P16" s="38">
        <v>1</v>
      </c>
      <c r="Q16" s="38">
        <v>32</v>
      </c>
      <c r="R16" s="38"/>
    </row>
    <row r="17" spans="1:18" s="34" customFormat="1" ht="21.75" customHeight="1">
      <c r="A17" s="38">
        <v>5</v>
      </c>
      <c r="B17" s="40" t="s">
        <v>410</v>
      </c>
      <c r="C17" s="38">
        <f t="shared" si="1"/>
        <v>38</v>
      </c>
      <c r="D17" s="38">
        <v>2</v>
      </c>
      <c r="E17" s="38">
        <v>4</v>
      </c>
      <c r="F17" s="38">
        <v>1</v>
      </c>
      <c r="G17" s="38">
        <v>31</v>
      </c>
      <c r="H17" s="38">
        <f t="shared" si="2"/>
        <v>38</v>
      </c>
      <c r="I17" s="38">
        <v>2</v>
      </c>
      <c r="J17" s="38">
        <v>4</v>
      </c>
      <c r="K17" s="38">
        <v>1</v>
      </c>
      <c r="L17" s="38">
        <v>31</v>
      </c>
      <c r="M17" s="38">
        <f t="shared" si="3"/>
        <v>38</v>
      </c>
      <c r="N17" s="38">
        <v>2</v>
      </c>
      <c r="O17" s="38">
        <v>4</v>
      </c>
      <c r="P17" s="38">
        <v>1</v>
      </c>
      <c r="Q17" s="38">
        <v>31</v>
      </c>
      <c r="R17" s="38"/>
    </row>
    <row r="18" spans="1:18" s="34" customFormat="1" ht="21.75" customHeight="1">
      <c r="A18" s="38">
        <v>6</v>
      </c>
      <c r="B18" s="40" t="s">
        <v>179</v>
      </c>
      <c r="C18" s="38">
        <f t="shared" si="1"/>
        <v>60</v>
      </c>
      <c r="D18" s="38">
        <v>3</v>
      </c>
      <c r="E18" s="38">
        <v>6</v>
      </c>
      <c r="F18" s="38">
        <v>1</v>
      </c>
      <c r="G18" s="38">
        <v>50</v>
      </c>
      <c r="H18" s="38">
        <f t="shared" si="2"/>
        <v>60</v>
      </c>
      <c r="I18" s="38">
        <v>1</v>
      </c>
      <c r="J18" s="38">
        <v>8</v>
      </c>
      <c r="K18" s="38">
        <v>1</v>
      </c>
      <c r="L18" s="38">
        <v>50</v>
      </c>
      <c r="M18" s="38">
        <f t="shared" si="3"/>
        <v>58</v>
      </c>
      <c r="N18" s="38">
        <v>2</v>
      </c>
      <c r="O18" s="38">
        <v>6</v>
      </c>
      <c r="P18" s="38">
        <v>1</v>
      </c>
      <c r="Q18" s="38">
        <v>49</v>
      </c>
      <c r="R18" s="38" t="s">
        <v>407</v>
      </c>
    </row>
    <row r="19" spans="1:19" s="34" customFormat="1" ht="21.75" customHeight="1">
      <c r="A19" s="38">
        <v>7</v>
      </c>
      <c r="B19" s="40" t="s">
        <v>411</v>
      </c>
      <c r="C19" s="38">
        <f t="shared" si="1"/>
        <v>41</v>
      </c>
      <c r="D19" s="38">
        <v>3</v>
      </c>
      <c r="E19" s="38">
        <v>6</v>
      </c>
      <c r="F19" s="38">
        <v>12</v>
      </c>
      <c r="G19" s="38">
        <v>20</v>
      </c>
      <c r="H19" s="38">
        <f t="shared" si="2"/>
        <v>40</v>
      </c>
      <c r="I19" s="38">
        <v>3</v>
      </c>
      <c r="J19" s="38">
        <v>13</v>
      </c>
      <c r="K19" s="38">
        <v>13</v>
      </c>
      <c r="L19" s="38">
        <v>11</v>
      </c>
      <c r="M19" s="38">
        <f t="shared" si="3"/>
        <v>41</v>
      </c>
      <c r="N19" s="38">
        <v>3</v>
      </c>
      <c r="O19" s="38">
        <v>6</v>
      </c>
      <c r="P19" s="38">
        <v>12</v>
      </c>
      <c r="Q19" s="38">
        <v>20</v>
      </c>
      <c r="R19" s="38" t="s">
        <v>270</v>
      </c>
      <c r="S19" s="34" t="s">
        <v>271</v>
      </c>
    </row>
    <row r="20" spans="1:18" s="37" customFormat="1" ht="21.75" customHeight="1">
      <c r="A20" s="35" t="s">
        <v>5</v>
      </c>
      <c r="B20" s="36" t="s">
        <v>97</v>
      </c>
      <c r="C20" s="35">
        <f aca="true" t="shared" si="4" ref="C20:Q20">SUM(C21:C22)</f>
        <v>102</v>
      </c>
      <c r="D20" s="35">
        <f t="shared" si="4"/>
        <v>6</v>
      </c>
      <c r="E20" s="35">
        <f t="shared" si="4"/>
        <v>28</v>
      </c>
      <c r="F20" s="35">
        <f t="shared" si="4"/>
        <v>4</v>
      </c>
      <c r="G20" s="35">
        <f t="shared" si="4"/>
        <v>64</v>
      </c>
      <c r="H20" s="35">
        <f t="shared" si="4"/>
        <v>101</v>
      </c>
      <c r="I20" s="35">
        <f t="shared" si="4"/>
        <v>5</v>
      </c>
      <c r="J20" s="35">
        <f t="shared" si="4"/>
        <v>33</v>
      </c>
      <c r="K20" s="35">
        <f t="shared" si="4"/>
        <v>4</v>
      </c>
      <c r="L20" s="35">
        <f t="shared" si="4"/>
        <v>59</v>
      </c>
      <c r="M20" s="35">
        <f t="shared" si="4"/>
        <v>102</v>
      </c>
      <c r="N20" s="35">
        <f t="shared" si="4"/>
        <v>6</v>
      </c>
      <c r="O20" s="35">
        <f t="shared" si="4"/>
        <v>28</v>
      </c>
      <c r="P20" s="35">
        <f t="shared" si="4"/>
        <v>4</v>
      </c>
      <c r="Q20" s="35">
        <f t="shared" si="4"/>
        <v>64</v>
      </c>
      <c r="R20" s="35"/>
    </row>
    <row r="21" spans="1:18" s="34" customFormat="1" ht="21.75" customHeight="1">
      <c r="A21" s="38">
        <v>1</v>
      </c>
      <c r="B21" s="40" t="s">
        <v>412</v>
      </c>
      <c r="C21" s="38">
        <f>D21+E21+F21+G21</f>
        <v>51</v>
      </c>
      <c r="D21" s="38">
        <v>3</v>
      </c>
      <c r="E21" s="38">
        <v>14</v>
      </c>
      <c r="F21" s="38">
        <v>2</v>
      </c>
      <c r="G21" s="38">
        <v>32</v>
      </c>
      <c r="H21" s="38">
        <f>I21+J21+K21+L21</f>
        <v>51</v>
      </c>
      <c r="I21" s="38">
        <v>3</v>
      </c>
      <c r="J21" s="38">
        <v>14</v>
      </c>
      <c r="K21" s="38">
        <v>2</v>
      </c>
      <c r="L21" s="38">
        <v>32</v>
      </c>
      <c r="M21" s="38">
        <f>N21+O21+P21+Q21</f>
        <v>51</v>
      </c>
      <c r="N21" s="38">
        <v>3</v>
      </c>
      <c r="O21" s="38">
        <v>14</v>
      </c>
      <c r="P21" s="38">
        <v>2</v>
      </c>
      <c r="Q21" s="38">
        <v>32</v>
      </c>
      <c r="R21" s="38"/>
    </row>
    <row r="22" spans="1:18" s="34" customFormat="1" ht="21.75" customHeight="1">
      <c r="A22" s="38">
        <v>2</v>
      </c>
      <c r="B22" s="40" t="s">
        <v>413</v>
      </c>
      <c r="C22" s="38">
        <f>D22+E22+F22+G22</f>
        <v>51</v>
      </c>
      <c r="D22" s="38">
        <v>3</v>
      </c>
      <c r="E22" s="38">
        <v>14</v>
      </c>
      <c r="F22" s="38">
        <v>2</v>
      </c>
      <c r="G22" s="38">
        <v>32</v>
      </c>
      <c r="H22" s="38">
        <f>I22+J22+K22+L22</f>
        <v>50</v>
      </c>
      <c r="I22" s="38">
        <v>2</v>
      </c>
      <c r="J22" s="38">
        <v>19</v>
      </c>
      <c r="K22" s="38">
        <v>2</v>
      </c>
      <c r="L22" s="38">
        <v>27</v>
      </c>
      <c r="M22" s="38">
        <f>N22+O22+P22+Q22</f>
        <v>51</v>
      </c>
      <c r="N22" s="38">
        <v>3</v>
      </c>
      <c r="O22" s="38">
        <v>14</v>
      </c>
      <c r="P22" s="38">
        <v>2</v>
      </c>
      <c r="Q22" s="38">
        <v>32</v>
      </c>
      <c r="R22" s="38"/>
    </row>
    <row r="23" spans="1:18" s="21" customFormat="1" ht="21.75" customHeight="1">
      <c r="A23" s="16"/>
      <c r="B23" s="16" t="s">
        <v>141</v>
      </c>
      <c r="C23" s="16">
        <f aca="true" t="shared" si="5" ref="C23:Q23">C12+C20</f>
        <v>593</v>
      </c>
      <c r="D23" s="16">
        <f t="shared" si="5"/>
        <v>28</v>
      </c>
      <c r="E23" s="16">
        <f t="shared" si="5"/>
        <v>97</v>
      </c>
      <c r="F23" s="16">
        <f t="shared" si="5"/>
        <v>24</v>
      </c>
      <c r="G23" s="16">
        <f t="shared" si="5"/>
        <v>444</v>
      </c>
      <c r="H23" s="16">
        <f t="shared" si="5"/>
        <v>585</v>
      </c>
      <c r="I23" s="16">
        <f t="shared" si="5"/>
        <v>22</v>
      </c>
      <c r="J23" s="16">
        <f t="shared" si="5"/>
        <v>111</v>
      </c>
      <c r="K23" s="16">
        <f t="shared" si="5"/>
        <v>25</v>
      </c>
      <c r="L23" s="16">
        <f t="shared" si="5"/>
        <v>427</v>
      </c>
      <c r="M23" s="16">
        <f t="shared" si="5"/>
        <v>587</v>
      </c>
      <c r="N23" s="16">
        <f t="shared" si="5"/>
        <v>27</v>
      </c>
      <c r="O23" s="16">
        <f t="shared" si="5"/>
        <v>96</v>
      </c>
      <c r="P23" s="16">
        <f t="shared" si="5"/>
        <v>23</v>
      </c>
      <c r="Q23" s="16">
        <f t="shared" si="5"/>
        <v>441</v>
      </c>
      <c r="R23" s="16" t="s">
        <v>294</v>
      </c>
    </row>
  </sheetData>
  <sheetProtection/>
  <mergeCells count="25">
    <mergeCell ref="J9:J10"/>
    <mergeCell ref="H8:L8"/>
    <mergeCell ref="B8:B10"/>
    <mergeCell ref="A4:R4"/>
    <mergeCell ref="B5:R5"/>
    <mergeCell ref="N9:N10"/>
    <mergeCell ref="D9:D10"/>
    <mergeCell ref="H9:H10"/>
    <mergeCell ref="M8:Q8"/>
    <mergeCell ref="P9:Q9"/>
    <mergeCell ref="A1:B1"/>
    <mergeCell ref="A2:B2"/>
    <mergeCell ref="A6:R6"/>
    <mergeCell ref="C9:C10"/>
    <mergeCell ref="I9:I10"/>
    <mergeCell ref="Q1:R1"/>
    <mergeCell ref="A3:R3"/>
    <mergeCell ref="R8:R10"/>
    <mergeCell ref="E9:E10"/>
    <mergeCell ref="O9:O10"/>
    <mergeCell ref="C8:G8"/>
    <mergeCell ref="M9:M10"/>
    <mergeCell ref="F9:G9"/>
    <mergeCell ref="A8:A10"/>
    <mergeCell ref="K9:L9"/>
  </mergeCells>
  <printOptions horizontalCentered="1"/>
  <pageMargins left="0.2362204724409449" right="0" top="0.5118110236220472" bottom="0.5118110236220472" header="0" footer="0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18"/>
  <sheetViews>
    <sheetView zoomScalePageLayoutView="0" workbookViewId="0" topLeftCell="G10">
      <selection activeCell="AA13" sqref="AA13"/>
    </sheetView>
  </sheetViews>
  <sheetFormatPr defaultColWidth="9.33203125" defaultRowHeight="12.75"/>
  <cols>
    <col min="1" max="1" width="4.33203125" style="11" customWidth="1"/>
    <col min="2" max="2" width="22.16015625" style="11" customWidth="1"/>
    <col min="3" max="3" width="11" style="11" customWidth="1"/>
    <col min="4" max="4" width="8.33203125" style="11" customWidth="1"/>
    <col min="5" max="9" width="5.83203125" style="11" customWidth="1"/>
    <col min="10" max="10" width="8.33203125" style="11" customWidth="1"/>
    <col min="11" max="11" width="5.83203125" style="11" customWidth="1"/>
    <col min="12" max="12" width="8.33203125" style="11" customWidth="1"/>
    <col min="13" max="17" width="5.83203125" style="11" customWidth="1"/>
    <col min="18" max="18" width="7.83203125" style="11" customWidth="1"/>
    <col min="19" max="19" width="5.83203125" style="11" customWidth="1"/>
    <col min="20" max="20" width="7.83203125" style="11" customWidth="1"/>
    <col min="21" max="25" width="5.83203125" style="11" customWidth="1"/>
    <col min="26" max="26" width="8.33203125" style="11" customWidth="1"/>
    <col min="27" max="28" width="6.83203125" style="11" customWidth="1"/>
    <col min="29" max="16384" width="9.33203125" style="11" customWidth="1"/>
  </cols>
  <sheetData>
    <row r="1" spans="1:28" s="4" customFormat="1" ht="32.25" customHeight="1">
      <c r="A1" s="175" t="s">
        <v>344</v>
      </c>
      <c r="B1" s="175"/>
      <c r="C1" s="175"/>
      <c r="D1" s="175"/>
      <c r="E1" s="23"/>
      <c r="F1" s="23"/>
      <c r="Y1" s="194" t="s">
        <v>115</v>
      </c>
      <c r="Z1" s="194"/>
      <c r="AA1" s="194"/>
      <c r="AB1" s="194"/>
    </row>
    <row r="2" spans="1:6" s="4" customFormat="1" ht="15.75">
      <c r="A2" s="177"/>
      <c r="B2" s="177"/>
      <c r="C2" s="177"/>
      <c r="D2" s="23"/>
      <c r="E2" s="23"/>
      <c r="F2" s="23"/>
    </row>
    <row r="3" spans="1:28" s="62" customFormat="1" ht="18.75">
      <c r="A3" s="174" t="s">
        <v>330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46" s="62" customFormat="1" ht="18.75">
      <c r="A4" s="187" t="s">
        <v>408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="7" customFormat="1" ht="15.75"/>
    <row r="6" spans="1:28" s="21" customFormat="1" ht="29.25" customHeight="1">
      <c r="A6" s="183" t="s">
        <v>224</v>
      </c>
      <c r="B6" s="183" t="s">
        <v>73</v>
      </c>
      <c r="C6" s="186" t="s">
        <v>348</v>
      </c>
      <c r="D6" s="191" t="s">
        <v>263</v>
      </c>
      <c r="E6" s="192"/>
      <c r="F6" s="192"/>
      <c r="G6" s="192"/>
      <c r="H6" s="192"/>
      <c r="I6" s="192"/>
      <c r="J6" s="192"/>
      <c r="K6" s="193"/>
      <c r="L6" s="183" t="s">
        <v>264</v>
      </c>
      <c r="M6" s="183"/>
      <c r="N6" s="183"/>
      <c r="O6" s="183"/>
      <c r="P6" s="183"/>
      <c r="Q6" s="183"/>
      <c r="R6" s="183"/>
      <c r="S6" s="183"/>
      <c r="T6" s="191" t="s">
        <v>269</v>
      </c>
      <c r="U6" s="192"/>
      <c r="V6" s="192"/>
      <c r="W6" s="192"/>
      <c r="X6" s="192"/>
      <c r="Y6" s="192"/>
      <c r="Z6" s="192"/>
      <c r="AA6" s="193"/>
      <c r="AB6" s="244" t="s">
        <v>11</v>
      </c>
    </row>
    <row r="7" spans="1:28" s="21" customFormat="1" ht="29.25" customHeight="1">
      <c r="A7" s="183"/>
      <c r="B7" s="183"/>
      <c r="C7" s="183"/>
      <c r="D7" s="183" t="s">
        <v>3</v>
      </c>
      <c r="E7" s="186" t="s">
        <v>19</v>
      </c>
      <c r="F7" s="186" t="s">
        <v>70</v>
      </c>
      <c r="G7" s="188" t="s">
        <v>71</v>
      </c>
      <c r="H7" s="189"/>
      <c r="I7" s="189"/>
      <c r="J7" s="190"/>
      <c r="K7" s="179" t="s">
        <v>212</v>
      </c>
      <c r="L7" s="183" t="s">
        <v>3</v>
      </c>
      <c r="M7" s="186" t="s">
        <v>19</v>
      </c>
      <c r="N7" s="186" t="s">
        <v>70</v>
      </c>
      <c r="O7" s="188" t="s">
        <v>71</v>
      </c>
      <c r="P7" s="189"/>
      <c r="Q7" s="189"/>
      <c r="R7" s="190"/>
      <c r="S7" s="179" t="s">
        <v>212</v>
      </c>
      <c r="T7" s="183" t="s">
        <v>3</v>
      </c>
      <c r="U7" s="186" t="s">
        <v>19</v>
      </c>
      <c r="V7" s="186" t="s">
        <v>70</v>
      </c>
      <c r="W7" s="188" t="s">
        <v>71</v>
      </c>
      <c r="X7" s="189"/>
      <c r="Y7" s="189"/>
      <c r="Z7" s="190"/>
      <c r="AA7" s="179" t="s">
        <v>212</v>
      </c>
      <c r="AB7" s="244"/>
    </row>
    <row r="8" spans="1:28" s="21" customFormat="1" ht="36.75" customHeight="1">
      <c r="A8" s="183"/>
      <c r="B8" s="183"/>
      <c r="C8" s="183"/>
      <c r="D8" s="183"/>
      <c r="E8" s="186"/>
      <c r="F8" s="186"/>
      <c r="G8" s="71" t="s">
        <v>76</v>
      </c>
      <c r="H8" s="71" t="s">
        <v>211</v>
      </c>
      <c r="I8" s="71" t="s">
        <v>107</v>
      </c>
      <c r="J8" s="71" t="s">
        <v>74</v>
      </c>
      <c r="K8" s="181"/>
      <c r="L8" s="183"/>
      <c r="M8" s="186"/>
      <c r="N8" s="186"/>
      <c r="O8" s="71" t="s">
        <v>76</v>
      </c>
      <c r="P8" s="71" t="s">
        <v>211</v>
      </c>
      <c r="Q8" s="71" t="s">
        <v>107</v>
      </c>
      <c r="R8" s="71" t="s">
        <v>74</v>
      </c>
      <c r="S8" s="181"/>
      <c r="T8" s="183"/>
      <c r="U8" s="186"/>
      <c r="V8" s="186"/>
      <c r="W8" s="71" t="s">
        <v>76</v>
      </c>
      <c r="X8" s="71" t="s">
        <v>211</v>
      </c>
      <c r="Y8" s="71" t="s">
        <v>107</v>
      </c>
      <c r="Z8" s="71" t="s">
        <v>74</v>
      </c>
      <c r="AA8" s="181"/>
      <c r="AB8" s="244"/>
    </row>
    <row r="9" spans="1:28" s="121" customFormat="1" ht="36" customHeight="1">
      <c r="A9" s="119">
        <v>1</v>
      </c>
      <c r="B9" s="120" t="s">
        <v>98</v>
      </c>
      <c r="C9" s="119">
        <v>2565</v>
      </c>
      <c r="D9" s="119">
        <f>SUM(E9:K9)</f>
        <v>3025</v>
      </c>
      <c r="E9" s="119">
        <v>57</v>
      </c>
      <c r="F9" s="119">
        <v>349</v>
      </c>
      <c r="G9" s="119">
        <v>656</v>
      </c>
      <c r="H9" s="119">
        <v>64</v>
      </c>
      <c r="I9" s="119">
        <v>5</v>
      </c>
      <c r="J9" s="119">
        <v>1809</v>
      </c>
      <c r="K9" s="119">
        <v>85</v>
      </c>
      <c r="L9" s="119">
        <v>2849</v>
      </c>
      <c r="M9" s="119">
        <v>48</v>
      </c>
      <c r="N9" s="119">
        <v>334</v>
      </c>
      <c r="O9" s="119">
        <v>553</v>
      </c>
      <c r="P9" s="119">
        <v>46</v>
      </c>
      <c r="Q9" s="119">
        <v>17</v>
      </c>
      <c r="R9" s="119">
        <v>1749</v>
      </c>
      <c r="S9" s="119">
        <v>81</v>
      </c>
      <c r="T9" s="119">
        <f>U9+V9+W9+X9+Y9+Z9+AA9</f>
        <v>2992</v>
      </c>
      <c r="U9" s="119">
        <v>57</v>
      </c>
      <c r="V9" s="119">
        <v>346</v>
      </c>
      <c r="W9" s="119">
        <v>651</v>
      </c>
      <c r="X9" s="119">
        <v>64</v>
      </c>
      <c r="Y9" s="119">
        <v>5</v>
      </c>
      <c r="Z9" s="119">
        <v>1786</v>
      </c>
      <c r="AA9" s="119">
        <v>83</v>
      </c>
      <c r="AB9" s="119"/>
    </row>
    <row r="10" spans="1:28" s="34" customFormat="1" ht="36" customHeight="1">
      <c r="A10" s="38">
        <v>2</v>
      </c>
      <c r="B10" s="122" t="s">
        <v>99</v>
      </c>
      <c r="C10" s="38"/>
      <c r="D10" s="119">
        <f>SUM(E10:K10)</f>
        <v>174</v>
      </c>
      <c r="E10" s="38">
        <v>16</v>
      </c>
      <c r="F10" s="38">
        <v>29</v>
      </c>
      <c r="G10" s="38">
        <v>60</v>
      </c>
      <c r="H10" s="38">
        <v>7</v>
      </c>
      <c r="I10" s="38">
        <v>12</v>
      </c>
      <c r="J10" s="38">
        <v>50</v>
      </c>
      <c r="K10" s="38"/>
      <c r="L10" s="119">
        <f>SUM(M10:S10)</f>
        <v>165</v>
      </c>
      <c r="M10" s="38">
        <v>12</v>
      </c>
      <c r="N10" s="38">
        <v>33</v>
      </c>
      <c r="O10" s="38">
        <v>31</v>
      </c>
      <c r="P10" s="38">
        <v>6</v>
      </c>
      <c r="Q10" s="38">
        <v>15</v>
      </c>
      <c r="R10" s="38">
        <v>68</v>
      </c>
      <c r="S10" s="38"/>
      <c r="T10" s="119">
        <f>U10+V10+W10+X10+Y10+Z10+AA10</f>
        <v>173</v>
      </c>
      <c r="U10" s="38">
        <v>16</v>
      </c>
      <c r="V10" s="38">
        <v>29</v>
      </c>
      <c r="W10" s="38">
        <v>59</v>
      </c>
      <c r="X10" s="38">
        <v>7</v>
      </c>
      <c r="Y10" s="38">
        <v>12</v>
      </c>
      <c r="Z10" s="38">
        <v>50</v>
      </c>
      <c r="AA10" s="38">
        <v>0</v>
      </c>
      <c r="AB10" s="72"/>
    </row>
    <row r="11" spans="1:28" s="34" customFormat="1" ht="36" customHeight="1">
      <c r="A11" s="38">
        <v>3</v>
      </c>
      <c r="B11" s="40" t="s">
        <v>100</v>
      </c>
      <c r="C11" s="38"/>
      <c r="D11" s="119">
        <f>SUM(E11:K11)</f>
        <v>76</v>
      </c>
      <c r="E11" s="38">
        <v>16</v>
      </c>
      <c r="F11" s="38">
        <v>10</v>
      </c>
      <c r="G11" s="38">
        <v>3</v>
      </c>
      <c r="H11" s="38">
        <v>0</v>
      </c>
      <c r="I11" s="38">
        <v>21</v>
      </c>
      <c r="J11" s="38">
        <v>26</v>
      </c>
      <c r="K11" s="38"/>
      <c r="L11" s="119">
        <f>SUM(M11:S11)</f>
        <v>76</v>
      </c>
      <c r="M11" s="38">
        <v>18</v>
      </c>
      <c r="N11" s="38">
        <v>10</v>
      </c>
      <c r="O11" s="38">
        <v>2</v>
      </c>
      <c r="P11" s="38">
        <v>0</v>
      </c>
      <c r="Q11" s="38">
        <v>17</v>
      </c>
      <c r="R11" s="38">
        <v>29</v>
      </c>
      <c r="S11" s="38">
        <v>0</v>
      </c>
      <c r="T11" s="119">
        <f>U11+V11+W11+X11+Y11+Z11+AA11</f>
        <v>76</v>
      </c>
      <c r="U11" s="38">
        <v>16</v>
      </c>
      <c r="V11" s="38">
        <v>10</v>
      </c>
      <c r="W11" s="38">
        <v>3</v>
      </c>
      <c r="X11" s="38"/>
      <c r="Y11" s="38">
        <v>21</v>
      </c>
      <c r="Z11" s="38">
        <v>26</v>
      </c>
      <c r="AA11" s="38"/>
      <c r="AB11" s="38"/>
    </row>
    <row r="12" spans="1:28" s="34" customFormat="1" ht="36" customHeight="1">
      <c r="A12" s="38">
        <v>4</v>
      </c>
      <c r="B12" s="40" t="s">
        <v>255</v>
      </c>
      <c r="C12" s="104"/>
      <c r="D12" s="119">
        <f>SUM(E12:K12)</f>
        <v>923</v>
      </c>
      <c r="E12" s="38">
        <v>161</v>
      </c>
      <c r="F12" s="38"/>
      <c r="G12" s="38"/>
      <c r="H12" s="38"/>
      <c r="I12" s="38"/>
      <c r="J12" s="38">
        <v>762</v>
      </c>
      <c r="K12" s="38"/>
      <c r="L12" s="119">
        <f>SUM(M12:S12)</f>
        <v>887</v>
      </c>
      <c r="M12" s="38">
        <v>324</v>
      </c>
      <c r="N12" s="38"/>
      <c r="O12" s="38"/>
      <c r="P12" s="38"/>
      <c r="Q12" s="38"/>
      <c r="R12" s="38">
        <v>563</v>
      </c>
      <c r="S12" s="38"/>
      <c r="T12" s="119">
        <f>U12+V12+W12+X12+Y12+Z12+AA12</f>
        <v>912</v>
      </c>
      <c r="U12" s="38">
        <v>161</v>
      </c>
      <c r="V12" s="38"/>
      <c r="W12" s="38"/>
      <c r="X12" s="38"/>
      <c r="Y12" s="38"/>
      <c r="Z12" s="38">
        <v>751</v>
      </c>
      <c r="AA12" s="38"/>
      <c r="AB12" s="38"/>
    </row>
    <row r="13" spans="1:28" s="54" customFormat="1" ht="36" customHeight="1">
      <c r="A13" s="69"/>
      <c r="B13" s="16" t="s">
        <v>141</v>
      </c>
      <c r="C13" s="80">
        <f>C9+C10+C11+C12</f>
        <v>2565</v>
      </c>
      <c r="D13" s="80">
        <f aca="true" t="shared" si="0" ref="D13:K13">SUM(D9:D12)</f>
        <v>4198</v>
      </c>
      <c r="E13" s="80">
        <f t="shared" si="0"/>
        <v>250</v>
      </c>
      <c r="F13" s="80">
        <f t="shared" si="0"/>
        <v>388</v>
      </c>
      <c r="G13" s="80">
        <f t="shared" si="0"/>
        <v>719</v>
      </c>
      <c r="H13" s="80">
        <f t="shared" si="0"/>
        <v>71</v>
      </c>
      <c r="I13" s="80">
        <f t="shared" si="0"/>
        <v>38</v>
      </c>
      <c r="J13" s="80">
        <f t="shared" si="0"/>
        <v>2647</v>
      </c>
      <c r="K13" s="80">
        <f t="shared" si="0"/>
        <v>85</v>
      </c>
      <c r="L13" s="80">
        <f aca="true" t="shared" si="1" ref="L13:AA13">L9+L10+L11+L12</f>
        <v>3977</v>
      </c>
      <c r="M13" s="80">
        <f t="shared" si="1"/>
        <v>402</v>
      </c>
      <c r="N13" s="80">
        <f t="shared" si="1"/>
        <v>377</v>
      </c>
      <c r="O13" s="80">
        <f t="shared" si="1"/>
        <v>586</v>
      </c>
      <c r="P13" s="80">
        <f t="shared" si="1"/>
        <v>52</v>
      </c>
      <c r="Q13" s="80">
        <f t="shared" si="1"/>
        <v>49</v>
      </c>
      <c r="R13" s="80">
        <f t="shared" si="1"/>
        <v>2409</v>
      </c>
      <c r="S13" s="80">
        <f t="shared" si="1"/>
        <v>81</v>
      </c>
      <c r="T13" s="80">
        <f t="shared" si="1"/>
        <v>4153</v>
      </c>
      <c r="U13" s="80">
        <f t="shared" si="1"/>
        <v>250</v>
      </c>
      <c r="V13" s="80">
        <f t="shared" si="1"/>
        <v>385</v>
      </c>
      <c r="W13" s="80">
        <f t="shared" si="1"/>
        <v>713</v>
      </c>
      <c r="X13" s="80">
        <f t="shared" si="1"/>
        <v>71</v>
      </c>
      <c r="Y13" s="80">
        <f t="shared" si="1"/>
        <v>38</v>
      </c>
      <c r="Z13" s="80">
        <f t="shared" si="1"/>
        <v>2613</v>
      </c>
      <c r="AA13" s="80">
        <f t="shared" si="1"/>
        <v>83</v>
      </c>
      <c r="AB13" s="81"/>
    </row>
    <row r="17" spans="15:18" ht="15.75">
      <c r="O17" s="243"/>
      <c r="P17" s="243"/>
      <c r="Q17" s="243"/>
      <c r="R17" s="243"/>
    </row>
    <row r="18" spans="16:17" ht="15.75">
      <c r="P18" s="243"/>
      <c r="Q18" s="243"/>
    </row>
  </sheetData>
  <sheetProtection/>
  <mergeCells count="29">
    <mergeCell ref="AB6:AB8"/>
    <mergeCell ref="A6:A8"/>
    <mergeCell ref="O17:R17"/>
    <mergeCell ref="D7:D8"/>
    <mergeCell ref="T7:T8"/>
    <mergeCell ref="U7:U8"/>
    <mergeCell ref="O7:R7"/>
    <mergeCell ref="S7:S8"/>
    <mergeCell ref="AA7:AA8"/>
    <mergeCell ref="T6:AA6"/>
    <mergeCell ref="N7:N8"/>
    <mergeCell ref="L7:L8"/>
    <mergeCell ref="V7:V8"/>
    <mergeCell ref="B6:B8"/>
    <mergeCell ref="W7:Z7"/>
    <mergeCell ref="G7:J7"/>
    <mergeCell ref="D6:K6"/>
    <mergeCell ref="C6:C8"/>
    <mergeCell ref="L6:S6"/>
    <mergeCell ref="A4:AB4"/>
    <mergeCell ref="A2:C2"/>
    <mergeCell ref="Y1:AB1"/>
    <mergeCell ref="A3:AB3"/>
    <mergeCell ref="A1:D1"/>
    <mergeCell ref="P18:Q18"/>
    <mergeCell ref="E7:E8"/>
    <mergeCell ref="F7:F8"/>
    <mergeCell ref="K7:K8"/>
    <mergeCell ref="M7:M8"/>
  </mergeCells>
  <printOptions horizontalCentered="1"/>
  <pageMargins left="0.2362204724409449" right="0" top="0.5118110236220472" bottom="0.5118110236220472" header="0" footer="0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6"/>
  <sheetViews>
    <sheetView zoomScalePageLayoutView="0" workbookViewId="0" topLeftCell="H2">
      <selection activeCell="B15" sqref="B15"/>
    </sheetView>
  </sheetViews>
  <sheetFormatPr defaultColWidth="9.33203125" defaultRowHeight="12.75"/>
  <cols>
    <col min="1" max="1" width="5.33203125" style="7" customWidth="1"/>
    <col min="2" max="2" width="26.5" style="7" customWidth="1"/>
    <col min="3" max="4" width="7.33203125" style="7" customWidth="1"/>
    <col min="5" max="9" width="5.83203125" style="7" customWidth="1"/>
    <col min="10" max="10" width="7.33203125" style="7" customWidth="1"/>
    <col min="11" max="11" width="5.83203125" style="7" customWidth="1"/>
    <col min="12" max="12" width="7.33203125" style="96" customWidth="1"/>
    <col min="13" max="17" width="5.83203125" style="7" customWidth="1"/>
    <col min="18" max="18" width="7.33203125" style="7" customWidth="1"/>
    <col min="19" max="19" width="5.83203125" style="7" customWidth="1"/>
    <col min="20" max="20" width="7.33203125" style="7" customWidth="1"/>
    <col min="21" max="25" width="5.83203125" style="7" customWidth="1"/>
    <col min="26" max="26" width="7.33203125" style="7" customWidth="1"/>
    <col min="27" max="27" width="5.83203125" style="7" customWidth="1"/>
    <col min="28" max="28" width="11.5" style="7" customWidth="1"/>
    <col min="29" max="16384" width="9.33203125" style="7" customWidth="1"/>
  </cols>
  <sheetData>
    <row r="1" spans="1:28" s="4" customFormat="1" ht="32.25" customHeight="1">
      <c r="A1" s="175" t="s">
        <v>344</v>
      </c>
      <c r="B1" s="176"/>
      <c r="C1" s="176"/>
      <c r="D1" s="23"/>
      <c r="L1" s="95"/>
      <c r="Y1" s="194" t="s">
        <v>116</v>
      </c>
      <c r="Z1" s="194"/>
      <c r="AA1" s="194"/>
      <c r="AB1" s="194"/>
    </row>
    <row r="2" spans="1:12" s="4" customFormat="1" ht="15.75">
      <c r="A2" s="177"/>
      <c r="B2" s="177"/>
      <c r="C2" s="177"/>
      <c r="D2" s="94"/>
      <c r="L2" s="95"/>
    </row>
    <row r="3" spans="1:28" s="62" customFormat="1" ht="18.75">
      <c r="A3" s="174" t="s">
        <v>330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8" s="62" customFormat="1" ht="18.75">
      <c r="A4" s="257" t="s">
        <v>408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</row>
    <row r="5" ht="11.25" customHeight="1"/>
    <row r="6" spans="1:28" s="14" customFormat="1" ht="16.5" customHeight="1">
      <c r="A6" s="255" t="s">
        <v>224</v>
      </c>
      <c r="B6" s="255" t="s">
        <v>50</v>
      </c>
      <c r="C6" s="195" t="s">
        <v>106</v>
      </c>
      <c r="D6" s="241" t="s">
        <v>263</v>
      </c>
      <c r="E6" s="241"/>
      <c r="F6" s="241"/>
      <c r="G6" s="241"/>
      <c r="H6" s="241"/>
      <c r="I6" s="241"/>
      <c r="J6" s="241"/>
      <c r="K6" s="241"/>
      <c r="L6" s="241" t="s">
        <v>264</v>
      </c>
      <c r="M6" s="241"/>
      <c r="N6" s="241"/>
      <c r="O6" s="241"/>
      <c r="P6" s="241"/>
      <c r="Q6" s="241"/>
      <c r="R6" s="241"/>
      <c r="S6" s="241"/>
      <c r="T6" s="241" t="s">
        <v>265</v>
      </c>
      <c r="U6" s="241"/>
      <c r="V6" s="241"/>
      <c r="W6" s="241"/>
      <c r="X6" s="241"/>
      <c r="Y6" s="241"/>
      <c r="Z6" s="241"/>
      <c r="AA6" s="241"/>
      <c r="AB6" s="251" t="s">
        <v>80</v>
      </c>
    </row>
    <row r="7" spans="1:28" s="14" customFormat="1" ht="31.5" customHeight="1">
      <c r="A7" s="256"/>
      <c r="B7" s="256"/>
      <c r="C7" s="196"/>
      <c r="D7" s="241" t="s">
        <v>75</v>
      </c>
      <c r="E7" s="251" t="s">
        <v>19</v>
      </c>
      <c r="F7" s="251" t="s">
        <v>70</v>
      </c>
      <c r="G7" s="241" t="s">
        <v>71</v>
      </c>
      <c r="H7" s="241"/>
      <c r="I7" s="241"/>
      <c r="J7" s="241"/>
      <c r="K7" s="251" t="s">
        <v>79</v>
      </c>
      <c r="L7" s="241" t="s">
        <v>75</v>
      </c>
      <c r="M7" s="251" t="s">
        <v>19</v>
      </c>
      <c r="N7" s="251" t="s">
        <v>70</v>
      </c>
      <c r="O7" s="241" t="s">
        <v>71</v>
      </c>
      <c r="P7" s="241"/>
      <c r="Q7" s="241"/>
      <c r="R7" s="241"/>
      <c r="S7" s="251" t="s">
        <v>79</v>
      </c>
      <c r="T7" s="241" t="s">
        <v>75</v>
      </c>
      <c r="U7" s="251" t="s">
        <v>19</v>
      </c>
      <c r="V7" s="251" t="s">
        <v>70</v>
      </c>
      <c r="W7" s="252" t="s">
        <v>71</v>
      </c>
      <c r="X7" s="253"/>
      <c r="Y7" s="253"/>
      <c r="Z7" s="254"/>
      <c r="AA7" s="251" t="s">
        <v>79</v>
      </c>
      <c r="AB7" s="241"/>
    </row>
    <row r="8" spans="1:28" s="14" customFormat="1" ht="21">
      <c r="A8" s="211"/>
      <c r="B8" s="211"/>
      <c r="C8" s="197"/>
      <c r="D8" s="241"/>
      <c r="E8" s="251"/>
      <c r="F8" s="251"/>
      <c r="G8" s="12" t="s">
        <v>76</v>
      </c>
      <c r="H8" s="13" t="s">
        <v>77</v>
      </c>
      <c r="I8" s="12" t="s">
        <v>107</v>
      </c>
      <c r="J8" s="13" t="s">
        <v>74</v>
      </c>
      <c r="K8" s="251"/>
      <c r="L8" s="241"/>
      <c r="M8" s="251"/>
      <c r="N8" s="251"/>
      <c r="O8" s="12" t="s">
        <v>76</v>
      </c>
      <c r="P8" s="13" t="s">
        <v>77</v>
      </c>
      <c r="Q8" s="12" t="s">
        <v>78</v>
      </c>
      <c r="R8" s="13" t="s">
        <v>74</v>
      </c>
      <c r="S8" s="251"/>
      <c r="T8" s="241"/>
      <c r="U8" s="251"/>
      <c r="V8" s="251"/>
      <c r="W8" s="12" t="s">
        <v>76</v>
      </c>
      <c r="X8" s="13" t="s">
        <v>77</v>
      </c>
      <c r="Y8" s="12" t="s">
        <v>78</v>
      </c>
      <c r="Z8" s="13" t="s">
        <v>74</v>
      </c>
      <c r="AA8" s="251"/>
      <c r="AB8" s="241"/>
    </row>
    <row r="9" spans="1:28" s="21" customFormat="1" ht="21.75" customHeight="1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3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  <c r="U9" s="83">
        <v>21</v>
      </c>
      <c r="V9" s="83">
        <v>22</v>
      </c>
      <c r="W9" s="83">
        <v>23</v>
      </c>
      <c r="X9" s="83">
        <v>24</v>
      </c>
      <c r="Y9" s="83">
        <v>25</v>
      </c>
      <c r="Z9" s="83">
        <v>26</v>
      </c>
      <c r="AA9" s="83">
        <v>27</v>
      </c>
      <c r="AB9" s="83">
        <v>28</v>
      </c>
    </row>
    <row r="10" spans="1:28" s="21" customFormat="1" ht="23.25" customHeight="1">
      <c r="A10" s="16" t="s">
        <v>117</v>
      </c>
      <c r="B10" s="75" t="s">
        <v>101</v>
      </c>
      <c r="C10" s="16">
        <f>SUM(C11:C28)</f>
        <v>2565</v>
      </c>
      <c r="D10" s="16">
        <f aca="true" t="shared" si="0" ref="D10:AA10">SUM(D11:D29)</f>
        <v>3025</v>
      </c>
      <c r="E10" s="16">
        <f t="shared" si="0"/>
        <v>57</v>
      </c>
      <c r="F10" s="16">
        <f t="shared" si="0"/>
        <v>349</v>
      </c>
      <c r="G10" s="16">
        <f t="shared" si="0"/>
        <v>656</v>
      </c>
      <c r="H10" s="16">
        <f t="shared" si="0"/>
        <v>64</v>
      </c>
      <c r="I10" s="16">
        <f t="shared" si="0"/>
        <v>5</v>
      </c>
      <c r="J10" s="16">
        <f t="shared" si="0"/>
        <v>1809</v>
      </c>
      <c r="K10" s="16">
        <f t="shared" si="0"/>
        <v>85</v>
      </c>
      <c r="L10" s="16">
        <f t="shared" si="0"/>
        <v>2849</v>
      </c>
      <c r="M10" s="16">
        <f t="shared" si="0"/>
        <v>50</v>
      </c>
      <c r="N10" s="16">
        <f t="shared" si="0"/>
        <v>339</v>
      </c>
      <c r="O10" s="16">
        <f t="shared" si="0"/>
        <v>557</v>
      </c>
      <c r="P10" s="16">
        <f t="shared" si="0"/>
        <v>46</v>
      </c>
      <c r="Q10" s="16">
        <f t="shared" si="0"/>
        <v>17</v>
      </c>
      <c r="R10" s="16">
        <f t="shared" si="0"/>
        <v>1759</v>
      </c>
      <c r="S10" s="16">
        <f t="shared" si="0"/>
        <v>81</v>
      </c>
      <c r="T10" s="16">
        <f t="shared" si="0"/>
        <v>2992</v>
      </c>
      <c r="U10" s="16">
        <f t="shared" si="0"/>
        <v>57</v>
      </c>
      <c r="V10" s="16">
        <f t="shared" si="0"/>
        <v>346</v>
      </c>
      <c r="W10" s="16">
        <f t="shared" si="0"/>
        <v>651</v>
      </c>
      <c r="X10" s="16">
        <f t="shared" si="0"/>
        <v>64</v>
      </c>
      <c r="Y10" s="16">
        <f t="shared" si="0"/>
        <v>5</v>
      </c>
      <c r="Z10" s="16">
        <f t="shared" si="0"/>
        <v>1786</v>
      </c>
      <c r="AA10" s="16">
        <f t="shared" si="0"/>
        <v>83</v>
      </c>
      <c r="AB10" s="150" t="s">
        <v>301</v>
      </c>
    </row>
    <row r="11" spans="1:45" s="34" customFormat="1" ht="27" customHeight="1">
      <c r="A11" s="29">
        <v>1</v>
      </c>
      <c r="B11" s="122" t="s">
        <v>414</v>
      </c>
      <c r="C11" s="29">
        <v>500</v>
      </c>
      <c r="D11" s="29">
        <f aca="true" t="shared" si="1" ref="D11:D29">E11+F11+G11+H11+I11+J11+K11</f>
        <v>652</v>
      </c>
      <c r="E11" s="38">
        <v>4</v>
      </c>
      <c r="F11" s="38">
        <v>86</v>
      </c>
      <c r="G11" s="38">
        <v>143</v>
      </c>
      <c r="H11" s="38">
        <v>8</v>
      </c>
      <c r="I11" s="38">
        <v>0</v>
      </c>
      <c r="J11" s="38">
        <v>401</v>
      </c>
      <c r="K11" s="38">
        <v>10</v>
      </c>
      <c r="L11" s="38">
        <f>M11+N11+O11+P11+Q11+R11+S11</f>
        <v>623</v>
      </c>
      <c r="M11" s="133">
        <v>3</v>
      </c>
      <c r="N11" s="133">
        <v>84</v>
      </c>
      <c r="O11" s="133">
        <v>134</v>
      </c>
      <c r="P11" s="133">
        <v>7</v>
      </c>
      <c r="Q11" s="133"/>
      <c r="R11" s="133">
        <v>385</v>
      </c>
      <c r="S11" s="133">
        <v>10</v>
      </c>
      <c r="T11" s="38">
        <f aca="true" t="shared" si="2" ref="T11:T29">U11+V11+W11+X11+Y11+Z11+AA11</f>
        <v>640</v>
      </c>
      <c r="U11" s="38">
        <v>4</v>
      </c>
      <c r="V11" s="38">
        <v>84</v>
      </c>
      <c r="W11" s="38">
        <v>141</v>
      </c>
      <c r="X11" s="38">
        <v>8</v>
      </c>
      <c r="Y11" s="38">
        <v>0</v>
      </c>
      <c r="Z11" s="38">
        <v>393</v>
      </c>
      <c r="AA11" s="38">
        <v>10</v>
      </c>
      <c r="AB11" s="136" t="s">
        <v>302</v>
      </c>
      <c r="AC11" s="247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</row>
    <row r="12" spans="1:28" s="34" customFormat="1" ht="27" customHeight="1">
      <c r="A12" s="29">
        <v>2</v>
      </c>
      <c r="B12" s="122" t="s">
        <v>415</v>
      </c>
      <c r="C12" s="29">
        <v>180</v>
      </c>
      <c r="D12" s="29">
        <f t="shared" si="1"/>
        <v>172</v>
      </c>
      <c r="E12" s="38">
        <v>3</v>
      </c>
      <c r="F12" s="38">
        <v>20</v>
      </c>
      <c r="G12" s="38">
        <v>31</v>
      </c>
      <c r="H12" s="38">
        <v>6</v>
      </c>
      <c r="I12" s="38">
        <v>0</v>
      </c>
      <c r="J12" s="38">
        <v>107</v>
      </c>
      <c r="K12" s="38">
        <v>5</v>
      </c>
      <c r="L12" s="38">
        <f>M12+N12+O12+P12+Q12+R12+S12</f>
        <v>169</v>
      </c>
      <c r="M12" s="38">
        <v>2</v>
      </c>
      <c r="N12" s="38">
        <v>17</v>
      </c>
      <c r="O12" s="38">
        <v>24</v>
      </c>
      <c r="P12" s="38">
        <v>2</v>
      </c>
      <c r="Q12" s="38">
        <v>3</v>
      </c>
      <c r="R12" s="38">
        <v>112</v>
      </c>
      <c r="S12" s="38">
        <v>9</v>
      </c>
      <c r="T12" s="38">
        <f t="shared" si="2"/>
        <v>172</v>
      </c>
      <c r="U12" s="38">
        <v>3</v>
      </c>
      <c r="V12" s="38">
        <v>20</v>
      </c>
      <c r="W12" s="38">
        <v>31</v>
      </c>
      <c r="X12" s="38">
        <v>6</v>
      </c>
      <c r="Y12" s="38">
        <v>0</v>
      </c>
      <c r="Z12" s="38">
        <v>107</v>
      </c>
      <c r="AA12" s="38">
        <v>5</v>
      </c>
      <c r="AB12" s="118"/>
    </row>
    <row r="13" spans="1:28" s="34" customFormat="1" ht="27" customHeight="1">
      <c r="A13" s="29">
        <v>3</v>
      </c>
      <c r="B13" s="122" t="s">
        <v>416</v>
      </c>
      <c r="C13" s="29">
        <v>150</v>
      </c>
      <c r="D13" s="29">
        <f t="shared" si="1"/>
        <v>142</v>
      </c>
      <c r="E13" s="38">
        <v>3</v>
      </c>
      <c r="F13" s="38">
        <v>14</v>
      </c>
      <c r="G13" s="38">
        <v>29</v>
      </c>
      <c r="H13" s="38">
        <v>3</v>
      </c>
      <c r="I13" s="38">
        <v>0</v>
      </c>
      <c r="J13" s="38">
        <v>88</v>
      </c>
      <c r="K13" s="38">
        <v>5</v>
      </c>
      <c r="L13" s="38">
        <f>M13+N13+O13+P13+Q13+R13+S13</f>
        <v>124</v>
      </c>
      <c r="M13" s="38">
        <v>2</v>
      </c>
      <c r="N13" s="38">
        <v>12</v>
      </c>
      <c r="O13" s="38">
        <v>19</v>
      </c>
      <c r="P13" s="38">
        <v>4</v>
      </c>
      <c r="Q13" s="38"/>
      <c r="R13" s="38">
        <v>81</v>
      </c>
      <c r="S13" s="38">
        <v>6</v>
      </c>
      <c r="T13" s="38">
        <f t="shared" si="2"/>
        <v>142</v>
      </c>
      <c r="U13" s="38">
        <v>3</v>
      </c>
      <c r="V13" s="38">
        <v>14</v>
      </c>
      <c r="W13" s="38">
        <v>29</v>
      </c>
      <c r="X13" s="38">
        <v>3</v>
      </c>
      <c r="Y13" s="38">
        <v>0</v>
      </c>
      <c r="Z13" s="38">
        <v>88</v>
      </c>
      <c r="AA13" s="38">
        <v>5</v>
      </c>
      <c r="AB13" s="136"/>
    </row>
    <row r="14" spans="1:28" s="34" customFormat="1" ht="27" customHeight="1">
      <c r="A14" s="29">
        <v>4</v>
      </c>
      <c r="B14" s="122" t="s">
        <v>417</v>
      </c>
      <c r="C14" s="29">
        <v>80</v>
      </c>
      <c r="D14" s="29">
        <f t="shared" si="1"/>
        <v>57</v>
      </c>
      <c r="E14" s="38">
        <v>3</v>
      </c>
      <c r="F14" s="38">
        <v>4</v>
      </c>
      <c r="G14" s="38">
        <v>14</v>
      </c>
      <c r="H14" s="38">
        <v>1</v>
      </c>
      <c r="I14" s="38">
        <v>0</v>
      </c>
      <c r="J14" s="38">
        <v>32</v>
      </c>
      <c r="K14" s="38">
        <v>3</v>
      </c>
      <c r="L14" s="38">
        <f>M14+N14+O14+P14+Q14+R14+S14</f>
        <v>56</v>
      </c>
      <c r="M14" s="38">
        <v>3</v>
      </c>
      <c r="N14" s="38">
        <v>9</v>
      </c>
      <c r="O14" s="38">
        <v>13</v>
      </c>
      <c r="P14" s="38">
        <v>1</v>
      </c>
      <c r="Q14" s="38"/>
      <c r="R14" s="38">
        <v>29</v>
      </c>
      <c r="S14" s="38">
        <v>1</v>
      </c>
      <c r="T14" s="38">
        <f t="shared" si="2"/>
        <v>57</v>
      </c>
      <c r="U14" s="38">
        <v>3</v>
      </c>
      <c r="V14" s="38">
        <v>4</v>
      </c>
      <c r="W14" s="38">
        <v>14</v>
      </c>
      <c r="X14" s="38">
        <v>1</v>
      </c>
      <c r="Y14" s="38">
        <v>0</v>
      </c>
      <c r="Z14" s="38">
        <v>32</v>
      </c>
      <c r="AA14" s="38">
        <v>3</v>
      </c>
      <c r="AB14" s="118"/>
    </row>
    <row r="15" spans="1:28" s="34" customFormat="1" ht="27" customHeight="1">
      <c r="A15" s="29">
        <v>5</v>
      </c>
      <c r="B15" s="122" t="s">
        <v>418</v>
      </c>
      <c r="C15" s="29">
        <v>130</v>
      </c>
      <c r="D15" s="29">
        <f t="shared" si="1"/>
        <v>131</v>
      </c>
      <c r="E15" s="29">
        <v>3</v>
      </c>
      <c r="F15" s="29">
        <v>12</v>
      </c>
      <c r="G15" s="29">
        <v>26</v>
      </c>
      <c r="H15" s="29">
        <v>3</v>
      </c>
      <c r="I15" s="29">
        <v>2</v>
      </c>
      <c r="J15" s="29">
        <v>80</v>
      </c>
      <c r="K15" s="29">
        <v>5</v>
      </c>
      <c r="L15" s="38">
        <v>109</v>
      </c>
      <c r="M15" s="38">
        <v>3</v>
      </c>
      <c r="N15" s="38">
        <v>12</v>
      </c>
      <c r="O15" s="38">
        <v>9</v>
      </c>
      <c r="P15" s="38">
        <v>1</v>
      </c>
      <c r="Q15" s="38">
        <v>2</v>
      </c>
      <c r="R15" s="38">
        <v>78</v>
      </c>
      <c r="S15" s="38">
        <v>4</v>
      </c>
      <c r="T15" s="38">
        <f t="shared" si="2"/>
        <v>131</v>
      </c>
      <c r="U15" s="29">
        <v>3</v>
      </c>
      <c r="V15" s="29">
        <v>12</v>
      </c>
      <c r="W15" s="29">
        <v>26</v>
      </c>
      <c r="X15" s="29">
        <v>3</v>
      </c>
      <c r="Y15" s="29">
        <v>2</v>
      </c>
      <c r="Z15" s="29">
        <v>80</v>
      </c>
      <c r="AA15" s="29">
        <v>5</v>
      </c>
      <c r="AB15" s="118"/>
    </row>
    <row r="16" spans="1:28" s="34" customFormat="1" ht="27" customHeight="1">
      <c r="A16" s="29">
        <v>6</v>
      </c>
      <c r="B16" s="122" t="s">
        <v>349</v>
      </c>
      <c r="C16" s="29">
        <v>400</v>
      </c>
      <c r="D16" s="29">
        <f t="shared" si="1"/>
        <v>444</v>
      </c>
      <c r="E16" s="38">
        <v>3</v>
      </c>
      <c r="F16" s="38">
        <v>65</v>
      </c>
      <c r="G16" s="38">
        <v>110</v>
      </c>
      <c r="H16" s="38">
        <v>6</v>
      </c>
      <c r="I16" s="38">
        <v>0</v>
      </c>
      <c r="J16" s="38">
        <v>254</v>
      </c>
      <c r="K16" s="38">
        <v>6</v>
      </c>
      <c r="L16" s="38">
        <f aca="true" t="shared" si="3" ref="L16:L29">M16+N16+O16+P16+Q16+R16+S16</f>
        <v>444</v>
      </c>
      <c r="M16" s="38">
        <v>4</v>
      </c>
      <c r="N16" s="38">
        <v>65</v>
      </c>
      <c r="O16" s="38">
        <v>110</v>
      </c>
      <c r="P16" s="38">
        <v>6</v>
      </c>
      <c r="Q16" s="38">
        <v>0</v>
      </c>
      <c r="R16" s="38">
        <v>253</v>
      </c>
      <c r="S16" s="38">
        <v>6</v>
      </c>
      <c r="T16" s="38">
        <f t="shared" si="2"/>
        <v>444</v>
      </c>
      <c r="U16" s="38">
        <v>3</v>
      </c>
      <c r="V16" s="38">
        <v>65</v>
      </c>
      <c r="W16" s="38">
        <v>110</v>
      </c>
      <c r="X16" s="38">
        <v>6</v>
      </c>
      <c r="Y16" s="38">
        <v>0</v>
      </c>
      <c r="Z16" s="38">
        <v>254</v>
      </c>
      <c r="AA16" s="38">
        <v>6</v>
      </c>
      <c r="AB16" s="118"/>
    </row>
    <row r="17" spans="1:28" s="34" customFormat="1" ht="27" customHeight="1">
      <c r="A17" s="29">
        <v>7</v>
      </c>
      <c r="B17" s="122" t="s">
        <v>180</v>
      </c>
      <c r="C17" s="29">
        <v>200</v>
      </c>
      <c r="D17" s="29">
        <f t="shared" si="1"/>
        <v>190</v>
      </c>
      <c r="E17" s="38">
        <v>4</v>
      </c>
      <c r="F17" s="38">
        <v>25</v>
      </c>
      <c r="G17" s="38">
        <v>46</v>
      </c>
      <c r="H17" s="38">
        <v>4</v>
      </c>
      <c r="I17" s="38">
        <v>0</v>
      </c>
      <c r="J17" s="38">
        <v>105</v>
      </c>
      <c r="K17" s="38">
        <v>6</v>
      </c>
      <c r="L17" s="38">
        <f t="shared" si="3"/>
        <v>182</v>
      </c>
      <c r="M17" s="38">
        <v>2</v>
      </c>
      <c r="N17" s="38">
        <v>22</v>
      </c>
      <c r="O17" s="38">
        <v>48</v>
      </c>
      <c r="P17" s="38">
        <v>3</v>
      </c>
      <c r="Q17" s="38"/>
      <c r="R17" s="38">
        <v>101</v>
      </c>
      <c r="S17" s="38">
        <v>6</v>
      </c>
      <c r="T17" s="38">
        <f t="shared" si="2"/>
        <v>189</v>
      </c>
      <c r="U17" s="38">
        <v>4</v>
      </c>
      <c r="V17" s="38">
        <v>25</v>
      </c>
      <c r="W17" s="38">
        <v>46</v>
      </c>
      <c r="X17" s="38">
        <v>4</v>
      </c>
      <c r="Y17" s="38">
        <v>0</v>
      </c>
      <c r="Z17" s="38">
        <v>105</v>
      </c>
      <c r="AA17" s="38">
        <v>5</v>
      </c>
      <c r="AB17" s="136" t="s">
        <v>279</v>
      </c>
    </row>
    <row r="18" spans="1:28" s="34" customFormat="1" ht="27" customHeight="1">
      <c r="A18" s="29">
        <v>8</v>
      </c>
      <c r="B18" s="122" t="s">
        <v>350</v>
      </c>
      <c r="C18" s="29">
        <v>90</v>
      </c>
      <c r="D18" s="29">
        <f t="shared" si="1"/>
        <v>112</v>
      </c>
      <c r="E18" s="38">
        <v>3</v>
      </c>
      <c r="F18" s="38">
        <v>12</v>
      </c>
      <c r="G18" s="38">
        <v>22</v>
      </c>
      <c r="H18" s="38">
        <v>3</v>
      </c>
      <c r="I18" s="38">
        <v>0</v>
      </c>
      <c r="J18" s="38">
        <v>67</v>
      </c>
      <c r="K18" s="38">
        <v>5</v>
      </c>
      <c r="L18" s="38">
        <f t="shared" si="3"/>
        <v>99</v>
      </c>
      <c r="M18" s="38">
        <v>2</v>
      </c>
      <c r="N18" s="38">
        <v>12</v>
      </c>
      <c r="O18" s="38">
        <v>13</v>
      </c>
      <c r="P18" s="38">
        <v>1</v>
      </c>
      <c r="Q18" s="38"/>
      <c r="R18" s="38">
        <v>66</v>
      </c>
      <c r="S18" s="38">
        <v>5</v>
      </c>
      <c r="T18" s="38">
        <f t="shared" si="2"/>
        <v>112</v>
      </c>
      <c r="U18" s="38">
        <v>3</v>
      </c>
      <c r="V18" s="38">
        <v>12</v>
      </c>
      <c r="W18" s="38">
        <v>22</v>
      </c>
      <c r="X18" s="38">
        <v>3</v>
      </c>
      <c r="Y18" s="38">
        <v>0</v>
      </c>
      <c r="Z18" s="38">
        <v>67</v>
      </c>
      <c r="AA18" s="38">
        <v>5</v>
      </c>
      <c r="AB18" s="136"/>
    </row>
    <row r="19" spans="1:28" s="34" customFormat="1" ht="27" customHeight="1">
      <c r="A19" s="29">
        <v>9</v>
      </c>
      <c r="B19" s="122" t="s">
        <v>351</v>
      </c>
      <c r="C19" s="29">
        <v>70</v>
      </c>
      <c r="D19" s="29">
        <f t="shared" si="1"/>
        <v>94</v>
      </c>
      <c r="E19" s="38">
        <v>3</v>
      </c>
      <c r="F19" s="38">
        <v>10</v>
      </c>
      <c r="G19" s="38">
        <v>18</v>
      </c>
      <c r="H19" s="38">
        <v>3</v>
      </c>
      <c r="I19" s="38">
        <v>0</v>
      </c>
      <c r="J19" s="38">
        <v>57</v>
      </c>
      <c r="K19" s="38">
        <v>3</v>
      </c>
      <c r="L19" s="38">
        <f t="shared" si="3"/>
        <v>79</v>
      </c>
      <c r="M19" s="38">
        <v>3</v>
      </c>
      <c r="N19" s="38">
        <v>7</v>
      </c>
      <c r="O19" s="38">
        <v>15</v>
      </c>
      <c r="P19" s="38"/>
      <c r="Q19" s="38"/>
      <c r="R19" s="38">
        <v>54</v>
      </c>
      <c r="S19" s="38"/>
      <c r="T19" s="38">
        <f t="shared" si="2"/>
        <v>91</v>
      </c>
      <c r="U19" s="38">
        <v>3</v>
      </c>
      <c r="V19" s="38">
        <v>10</v>
      </c>
      <c r="W19" s="38">
        <v>17</v>
      </c>
      <c r="X19" s="38">
        <v>3</v>
      </c>
      <c r="Y19" s="38">
        <v>0</v>
      </c>
      <c r="Z19" s="38">
        <v>55</v>
      </c>
      <c r="AA19" s="38">
        <v>3</v>
      </c>
      <c r="AB19" s="136" t="s">
        <v>280</v>
      </c>
    </row>
    <row r="20" spans="1:28" s="34" customFormat="1" ht="27" customHeight="1">
      <c r="A20" s="29">
        <v>10</v>
      </c>
      <c r="B20" s="122" t="s">
        <v>352</v>
      </c>
      <c r="C20" s="29">
        <v>90</v>
      </c>
      <c r="D20" s="29">
        <f t="shared" si="1"/>
        <v>116</v>
      </c>
      <c r="E20" s="38">
        <v>3</v>
      </c>
      <c r="F20" s="38">
        <v>10</v>
      </c>
      <c r="G20" s="38">
        <v>24</v>
      </c>
      <c r="H20" s="38">
        <v>4</v>
      </c>
      <c r="I20" s="38">
        <v>0</v>
      </c>
      <c r="J20" s="38">
        <v>70</v>
      </c>
      <c r="K20" s="38">
        <v>5</v>
      </c>
      <c r="L20" s="38">
        <f t="shared" si="3"/>
        <v>100</v>
      </c>
      <c r="M20" s="38">
        <v>3</v>
      </c>
      <c r="N20" s="38">
        <v>11</v>
      </c>
      <c r="O20" s="38">
        <v>19</v>
      </c>
      <c r="P20" s="38">
        <v>2</v>
      </c>
      <c r="Q20" s="38"/>
      <c r="R20" s="38">
        <v>60</v>
      </c>
      <c r="S20" s="38">
        <v>5</v>
      </c>
      <c r="T20" s="38">
        <f t="shared" si="2"/>
        <v>113</v>
      </c>
      <c r="U20" s="38">
        <v>3</v>
      </c>
      <c r="V20" s="38">
        <v>10</v>
      </c>
      <c r="W20" s="38">
        <v>24</v>
      </c>
      <c r="X20" s="38">
        <v>4</v>
      </c>
      <c r="Y20" s="38">
        <v>0</v>
      </c>
      <c r="Z20" s="38">
        <v>67</v>
      </c>
      <c r="AA20" s="38">
        <v>5</v>
      </c>
      <c r="AB20" s="136" t="s">
        <v>280</v>
      </c>
    </row>
    <row r="21" spans="1:28" s="34" customFormat="1" ht="27" customHeight="1">
      <c r="A21" s="29">
        <v>11</v>
      </c>
      <c r="B21" s="122" t="s">
        <v>353</v>
      </c>
      <c r="C21" s="29">
        <v>70</v>
      </c>
      <c r="D21" s="29">
        <f t="shared" si="1"/>
        <v>81</v>
      </c>
      <c r="E21" s="38">
        <v>3</v>
      </c>
      <c r="F21" s="38">
        <v>9</v>
      </c>
      <c r="G21" s="38">
        <v>18</v>
      </c>
      <c r="H21" s="38">
        <v>3</v>
      </c>
      <c r="I21" s="38">
        <v>0</v>
      </c>
      <c r="J21" s="38">
        <v>45</v>
      </c>
      <c r="K21" s="38">
        <v>3</v>
      </c>
      <c r="L21" s="38">
        <f t="shared" si="3"/>
        <v>78</v>
      </c>
      <c r="M21" s="38">
        <v>2</v>
      </c>
      <c r="N21" s="38">
        <v>9</v>
      </c>
      <c r="O21" s="38">
        <v>18</v>
      </c>
      <c r="P21" s="38">
        <v>3</v>
      </c>
      <c r="Q21" s="38"/>
      <c r="R21" s="38">
        <v>43</v>
      </c>
      <c r="S21" s="38">
        <v>3</v>
      </c>
      <c r="T21" s="38">
        <f t="shared" si="2"/>
        <v>79</v>
      </c>
      <c r="U21" s="38">
        <v>3</v>
      </c>
      <c r="V21" s="38">
        <v>8</v>
      </c>
      <c r="W21" s="38">
        <v>18</v>
      </c>
      <c r="X21" s="38">
        <v>3</v>
      </c>
      <c r="Y21" s="38">
        <v>0</v>
      </c>
      <c r="Z21" s="38">
        <v>44</v>
      </c>
      <c r="AA21" s="38">
        <v>3</v>
      </c>
      <c r="AB21" s="136" t="s">
        <v>282</v>
      </c>
    </row>
    <row r="22" spans="1:43" s="34" customFormat="1" ht="27" customHeight="1">
      <c r="A22" s="29">
        <v>12</v>
      </c>
      <c r="B22" s="122" t="s">
        <v>354</v>
      </c>
      <c r="C22" s="29">
        <v>90</v>
      </c>
      <c r="D22" s="29">
        <f t="shared" si="1"/>
        <v>122</v>
      </c>
      <c r="E22" s="38">
        <v>4</v>
      </c>
      <c r="F22" s="38">
        <v>13</v>
      </c>
      <c r="G22" s="38">
        <v>26</v>
      </c>
      <c r="H22" s="38">
        <v>2</v>
      </c>
      <c r="I22" s="38">
        <v>0</v>
      </c>
      <c r="J22" s="38">
        <v>73</v>
      </c>
      <c r="K22" s="38">
        <v>4</v>
      </c>
      <c r="L22" s="38">
        <f t="shared" si="3"/>
        <v>115</v>
      </c>
      <c r="M22" s="38">
        <v>3</v>
      </c>
      <c r="N22" s="38">
        <v>12</v>
      </c>
      <c r="O22" s="38">
        <v>19</v>
      </c>
      <c r="P22" s="38">
        <v>2</v>
      </c>
      <c r="Q22" s="38">
        <v>1</v>
      </c>
      <c r="R22" s="38">
        <v>75</v>
      </c>
      <c r="S22" s="38">
        <v>3</v>
      </c>
      <c r="T22" s="38">
        <f t="shared" si="2"/>
        <v>120</v>
      </c>
      <c r="U22" s="38">
        <v>4</v>
      </c>
      <c r="V22" s="38">
        <v>13</v>
      </c>
      <c r="W22" s="38">
        <v>25</v>
      </c>
      <c r="X22" s="38">
        <v>2</v>
      </c>
      <c r="Y22" s="38">
        <v>0</v>
      </c>
      <c r="Z22" s="38">
        <v>72</v>
      </c>
      <c r="AA22" s="38">
        <v>4</v>
      </c>
      <c r="AB22" s="136" t="s">
        <v>282</v>
      </c>
      <c r="AC22" s="249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</row>
    <row r="23" spans="1:28" s="34" customFormat="1" ht="27" customHeight="1">
      <c r="A23" s="29">
        <v>13</v>
      </c>
      <c r="B23" s="122" t="s">
        <v>355</v>
      </c>
      <c r="C23" s="29">
        <v>150</v>
      </c>
      <c r="D23" s="29">
        <f t="shared" si="1"/>
        <v>201</v>
      </c>
      <c r="E23" s="38">
        <v>4</v>
      </c>
      <c r="F23" s="38">
        <v>18</v>
      </c>
      <c r="G23" s="38">
        <v>39</v>
      </c>
      <c r="H23" s="38">
        <v>4</v>
      </c>
      <c r="I23" s="38">
        <v>0</v>
      </c>
      <c r="J23" s="38">
        <v>130</v>
      </c>
      <c r="K23" s="38">
        <v>6</v>
      </c>
      <c r="L23" s="38">
        <f t="shared" si="3"/>
        <v>198</v>
      </c>
      <c r="M23" s="38">
        <v>4</v>
      </c>
      <c r="N23" s="38">
        <v>17</v>
      </c>
      <c r="O23" s="38">
        <v>37</v>
      </c>
      <c r="P23" s="38">
        <v>4</v>
      </c>
      <c r="Q23" s="38"/>
      <c r="R23" s="38">
        <v>130</v>
      </c>
      <c r="S23" s="38">
        <v>6</v>
      </c>
      <c r="T23" s="38">
        <f t="shared" si="2"/>
        <v>199</v>
      </c>
      <c r="U23" s="38">
        <v>4</v>
      </c>
      <c r="V23" s="38">
        <v>18</v>
      </c>
      <c r="W23" s="38">
        <v>39</v>
      </c>
      <c r="X23" s="38">
        <v>4</v>
      </c>
      <c r="Y23" s="38">
        <v>0</v>
      </c>
      <c r="Z23" s="38">
        <v>128</v>
      </c>
      <c r="AA23" s="38">
        <v>6</v>
      </c>
      <c r="AB23" s="136" t="s">
        <v>282</v>
      </c>
    </row>
    <row r="24" spans="1:28" s="34" customFormat="1" ht="27" customHeight="1">
      <c r="A24" s="29">
        <v>14</v>
      </c>
      <c r="B24" s="122" t="s">
        <v>356</v>
      </c>
      <c r="C24" s="29">
        <v>85</v>
      </c>
      <c r="D24" s="29">
        <f t="shared" si="1"/>
        <v>117</v>
      </c>
      <c r="E24" s="38">
        <v>3</v>
      </c>
      <c r="F24" s="38">
        <v>10</v>
      </c>
      <c r="G24" s="38">
        <v>24</v>
      </c>
      <c r="H24" s="38">
        <v>4</v>
      </c>
      <c r="I24" s="38">
        <v>0</v>
      </c>
      <c r="J24" s="38">
        <v>71</v>
      </c>
      <c r="K24" s="38">
        <v>5</v>
      </c>
      <c r="L24" s="38">
        <f t="shared" si="3"/>
        <v>112</v>
      </c>
      <c r="M24" s="38">
        <v>3</v>
      </c>
      <c r="N24" s="38">
        <v>9</v>
      </c>
      <c r="O24" s="38">
        <v>19</v>
      </c>
      <c r="P24" s="38">
        <v>2</v>
      </c>
      <c r="Q24" s="38"/>
      <c r="R24" s="38">
        <v>75</v>
      </c>
      <c r="S24" s="38">
        <v>4</v>
      </c>
      <c r="T24" s="38">
        <f t="shared" si="2"/>
        <v>116</v>
      </c>
      <c r="U24" s="38">
        <v>3</v>
      </c>
      <c r="V24" s="38">
        <v>10</v>
      </c>
      <c r="W24" s="38">
        <v>24</v>
      </c>
      <c r="X24" s="38">
        <v>4</v>
      </c>
      <c r="Y24" s="38">
        <v>0</v>
      </c>
      <c r="Z24" s="38">
        <v>70</v>
      </c>
      <c r="AA24" s="38">
        <v>5</v>
      </c>
      <c r="AB24" s="136" t="s">
        <v>279</v>
      </c>
    </row>
    <row r="25" spans="1:28" s="112" customFormat="1" ht="27" customHeight="1">
      <c r="A25" s="29">
        <v>15</v>
      </c>
      <c r="B25" s="122" t="s">
        <v>357</v>
      </c>
      <c r="C25" s="29">
        <v>110</v>
      </c>
      <c r="D25" s="29">
        <f t="shared" si="1"/>
        <v>151</v>
      </c>
      <c r="E25" s="38">
        <v>3</v>
      </c>
      <c r="F25" s="38">
        <v>15</v>
      </c>
      <c r="G25" s="38">
        <v>35</v>
      </c>
      <c r="H25" s="38">
        <v>3</v>
      </c>
      <c r="I25" s="38">
        <v>1</v>
      </c>
      <c r="J25" s="38">
        <v>89</v>
      </c>
      <c r="K25" s="38">
        <v>5</v>
      </c>
      <c r="L25" s="38">
        <f t="shared" si="3"/>
        <v>134</v>
      </c>
      <c r="M25" s="38">
        <v>3</v>
      </c>
      <c r="N25" s="38">
        <v>15</v>
      </c>
      <c r="O25" s="38">
        <v>28</v>
      </c>
      <c r="P25" s="38">
        <v>3</v>
      </c>
      <c r="Q25" s="38">
        <v>1</v>
      </c>
      <c r="R25" s="38">
        <v>79</v>
      </c>
      <c r="S25" s="38">
        <v>5</v>
      </c>
      <c r="T25" s="38">
        <f t="shared" si="2"/>
        <v>150</v>
      </c>
      <c r="U25" s="38">
        <v>3</v>
      </c>
      <c r="V25" s="38">
        <v>15</v>
      </c>
      <c r="W25" s="38">
        <v>35</v>
      </c>
      <c r="X25" s="38">
        <v>3</v>
      </c>
      <c r="Y25" s="38">
        <v>1</v>
      </c>
      <c r="Z25" s="38">
        <v>88</v>
      </c>
      <c r="AA25" s="38">
        <v>5</v>
      </c>
      <c r="AB25" s="136" t="s">
        <v>279</v>
      </c>
    </row>
    <row r="26" spans="1:28" s="34" customFormat="1" ht="27" customHeight="1">
      <c r="A26" s="29">
        <v>16</v>
      </c>
      <c r="B26" s="122" t="s">
        <v>358</v>
      </c>
      <c r="C26" s="29">
        <v>90</v>
      </c>
      <c r="D26" s="29">
        <f t="shared" si="1"/>
        <v>122</v>
      </c>
      <c r="E26" s="38">
        <v>3</v>
      </c>
      <c r="F26" s="38">
        <v>13</v>
      </c>
      <c r="G26" s="38">
        <v>26</v>
      </c>
      <c r="H26" s="38">
        <v>3</v>
      </c>
      <c r="I26" s="38">
        <v>0</v>
      </c>
      <c r="J26" s="38">
        <v>73</v>
      </c>
      <c r="K26" s="38">
        <v>4</v>
      </c>
      <c r="L26" s="38">
        <f t="shared" si="3"/>
        <v>110</v>
      </c>
      <c r="M26" s="38">
        <v>3</v>
      </c>
      <c r="N26" s="38">
        <v>13</v>
      </c>
      <c r="O26" s="38">
        <v>16</v>
      </c>
      <c r="P26" s="38">
        <v>2</v>
      </c>
      <c r="Q26" s="38">
        <v>3</v>
      </c>
      <c r="R26" s="38">
        <v>68</v>
      </c>
      <c r="S26" s="38">
        <v>5</v>
      </c>
      <c r="T26" s="38">
        <f t="shared" si="2"/>
        <v>118</v>
      </c>
      <c r="U26" s="38">
        <v>3</v>
      </c>
      <c r="V26" s="38">
        <v>13</v>
      </c>
      <c r="W26" s="38">
        <v>25</v>
      </c>
      <c r="X26" s="38">
        <v>3</v>
      </c>
      <c r="Y26" s="38">
        <v>0</v>
      </c>
      <c r="Z26" s="38">
        <v>70</v>
      </c>
      <c r="AA26" s="38">
        <v>4</v>
      </c>
      <c r="AB26" s="136" t="s">
        <v>281</v>
      </c>
    </row>
    <row r="27" spans="1:28" s="34" customFormat="1" ht="27" customHeight="1">
      <c r="A27" s="29">
        <v>17</v>
      </c>
      <c r="B27" s="122" t="s">
        <v>359</v>
      </c>
      <c r="C27" s="29">
        <v>50</v>
      </c>
      <c r="D27" s="29">
        <f t="shared" si="1"/>
        <v>74</v>
      </c>
      <c r="E27" s="38">
        <v>3</v>
      </c>
      <c r="F27" s="38">
        <v>8</v>
      </c>
      <c r="G27" s="38">
        <v>15</v>
      </c>
      <c r="H27" s="38">
        <v>2</v>
      </c>
      <c r="I27" s="38">
        <v>0</v>
      </c>
      <c r="J27" s="38">
        <v>43</v>
      </c>
      <c r="K27" s="38">
        <v>3</v>
      </c>
      <c r="L27" s="38">
        <f t="shared" si="3"/>
        <v>70</v>
      </c>
      <c r="M27" s="38">
        <v>3</v>
      </c>
      <c r="N27" s="38">
        <v>8</v>
      </c>
      <c r="O27" s="38">
        <v>10</v>
      </c>
      <c r="P27" s="38">
        <v>2</v>
      </c>
      <c r="Q27" s="38">
        <v>3</v>
      </c>
      <c r="R27" s="38">
        <v>42</v>
      </c>
      <c r="S27" s="38">
        <v>2</v>
      </c>
      <c r="T27" s="38">
        <f t="shared" si="2"/>
        <v>72</v>
      </c>
      <c r="U27" s="38">
        <v>3</v>
      </c>
      <c r="V27" s="38">
        <v>8</v>
      </c>
      <c r="W27" s="38">
        <v>15</v>
      </c>
      <c r="X27" s="38">
        <v>2</v>
      </c>
      <c r="Y27" s="38">
        <v>0</v>
      </c>
      <c r="Z27" s="38">
        <v>42</v>
      </c>
      <c r="AA27" s="38">
        <v>2</v>
      </c>
      <c r="AB27" s="136" t="s">
        <v>282</v>
      </c>
    </row>
    <row r="28" spans="1:28" s="34" customFormat="1" ht="27" customHeight="1">
      <c r="A28" s="29">
        <v>18</v>
      </c>
      <c r="B28" s="122" t="s">
        <v>181</v>
      </c>
      <c r="C28" s="29">
        <v>30</v>
      </c>
      <c r="D28" s="29">
        <f t="shared" si="1"/>
        <v>26</v>
      </c>
      <c r="E28" s="38">
        <v>0</v>
      </c>
      <c r="F28" s="38">
        <v>0</v>
      </c>
      <c r="G28" s="38">
        <v>6</v>
      </c>
      <c r="H28" s="38">
        <v>2</v>
      </c>
      <c r="I28" s="38">
        <v>2</v>
      </c>
      <c r="J28" s="38">
        <v>14</v>
      </c>
      <c r="K28" s="38">
        <v>2</v>
      </c>
      <c r="L28" s="38">
        <f t="shared" si="3"/>
        <v>26</v>
      </c>
      <c r="M28" s="38">
        <v>0</v>
      </c>
      <c r="N28" s="38">
        <v>0</v>
      </c>
      <c r="O28" s="38">
        <v>2</v>
      </c>
      <c r="P28" s="38">
        <v>1</v>
      </c>
      <c r="Q28" s="38">
        <v>4</v>
      </c>
      <c r="R28" s="38">
        <v>18</v>
      </c>
      <c r="S28" s="38">
        <v>1</v>
      </c>
      <c r="T28" s="38">
        <f t="shared" si="2"/>
        <v>26</v>
      </c>
      <c r="U28" s="38">
        <v>0</v>
      </c>
      <c r="V28" s="38">
        <v>0</v>
      </c>
      <c r="W28" s="38">
        <v>6</v>
      </c>
      <c r="X28" s="38">
        <v>2</v>
      </c>
      <c r="Y28" s="38">
        <v>2</v>
      </c>
      <c r="Z28" s="38">
        <v>14</v>
      </c>
      <c r="AA28" s="38">
        <v>2</v>
      </c>
      <c r="AB28" s="118"/>
    </row>
    <row r="29" spans="1:28" s="112" customFormat="1" ht="27" customHeight="1">
      <c r="A29" s="29">
        <v>19</v>
      </c>
      <c r="B29" s="122" t="s">
        <v>182</v>
      </c>
      <c r="C29" s="29"/>
      <c r="D29" s="29">
        <f t="shared" si="1"/>
        <v>21</v>
      </c>
      <c r="E29" s="38">
        <v>2</v>
      </c>
      <c r="F29" s="38">
        <v>5</v>
      </c>
      <c r="G29" s="38">
        <v>4</v>
      </c>
      <c r="H29" s="38"/>
      <c r="I29" s="38"/>
      <c r="J29" s="38">
        <v>10</v>
      </c>
      <c r="K29" s="38"/>
      <c r="L29" s="38">
        <f t="shared" si="3"/>
        <v>21</v>
      </c>
      <c r="M29" s="38">
        <v>2</v>
      </c>
      <c r="N29" s="38">
        <v>5</v>
      </c>
      <c r="O29" s="38">
        <v>4</v>
      </c>
      <c r="P29" s="38"/>
      <c r="Q29" s="38"/>
      <c r="R29" s="38">
        <v>10</v>
      </c>
      <c r="S29" s="38"/>
      <c r="T29" s="38">
        <f t="shared" si="2"/>
        <v>21</v>
      </c>
      <c r="U29" s="38">
        <v>2</v>
      </c>
      <c r="V29" s="38">
        <v>5</v>
      </c>
      <c r="W29" s="38">
        <v>4</v>
      </c>
      <c r="X29" s="38"/>
      <c r="Y29" s="38"/>
      <c r="Z29" s="38">
        <v>10</v>
      </c>
      <c r="AA29" s="38"/>
      <c r="AB29" s="118"/>
    </row>
    <row r="30" spans="1:28" s="34" customFormat="1" ht="27" customHeight="1">
      <c r="A30" s="35" t="s">
        <v>118</v>
      </c>
      <c r="B30" s="36" t="s">
        <v>102</v>
      </c>
      <c r="C30" s="38"/>
      <c r="D30" s="29">
        <f aca="true" t="shared" si="4" ref="D30:AA30">SUM(D31:D36)</f>
        <v>174</v>
      </c>
      <c r="E30" s="29">
        <f t="shared" si="4"/>
        <v>16</v>
      </c>
      <c r="F30" s="29">
        <f t="shared" si="4"/>
        <v>29</v>
      </c>
      <c r="G30" s="29">
        <f t="shared" si="4"/>
        <v>60</v>
      </c>
      <c r="H30" s="29">
        <f t="shared" si="4"/>
        <v>7</v>
      </c>
      <c r="I30" s="29">
        <f t="shared" si="4"/>
        <v>12</v>
      </c>
      <c r="J30" s="29">
        <f t="shared" si="4"/>
        <v>50</v>
      </c>
      <c r="K30" s="29">
        <f t="shared" si="4"/>
        <v>0</v>
      </c>
      <c r="L30" s="29">
        <f t="shared" si="4"/>
        <v>165</v>
      </c>
      <c r="M30" s="29">
        <f t="shared" si="4"/>
        <v>12</v>
      </c>
      <c r="N30" s="29">
        <f t="shared" si="4"/>
        <v>33</v>
      </c>
      <c r="O30" s="29">
        <f t="shared" si="4"/>
        <v>31</v>
      </c>
      <c r="P30" s="29">
        <f t="shared" si="4"/>
        <v>6</v>
      </c>
      <c r="Q30" s="29">
        <f t="shared" si="4"/>
        <v>15</v>
      </c>
      <c r="R30" s="29">
        <f t="shared" si="4"/>
        <v>68</v>
      </c>
      <c r="S30" s="29">
        <f t="shared" si="4"/>
        <v>0</v>
      </c>
      <c r="T30" s="29">
        <f t="shared" si="4"/>
        <v>173</v>
      </c>
      <c r="U30" s="29">
        <f t="shared" si="4"/>
        <v>16</v>
      </c>
      <c r="V30" s="29">
        <f t="shared" si="4"/>
        <v>29</v>
      </c>
      <c r="W30" s="29">
        <f t="shared" si="4"/>
        <v>59</v>
      </c>
      <c r="X30" s="29">
        <f t="shared" si="4"/>
        <v>7</v>
      </c>
      <c r="Y30" s="29">
        <f t="shared" si="4"/>
        <v>12</v>
      </c>
      <c r="Z30" s="29">
        <f t="shared" si="4"/>
        <v>50</v>
      </c>
      <c r="AA30" s="29">
        <f t="shared" si="4"/>
        <v>0</v>
      </c>
      <c r="AB30" s="136"/>
    </row>
    <row r="31" spans="1:28" s="34" customFormat="1" ht="27" customHeight="1">
      <c r="A31" s="29">
        <v>1</v>
      </c>
      <c r="B31" s="122" t="s">
        <v>365</v>
      </c>
      <c r="C31" s="38"/>
      <c r="D31" s="29">
        <f aca="true" t="shared" si="5" ref="D31:D36">E31+F31+G31+H31+I31+J31+K31</f>
        <v>61</v>
      </c>
      <c r="E31" s="38">
        <v>3</v>
      </c>
      <c r="F31" s="38">
        <v>9</v>
      </c>
      <c r="G31" s="38">
        <v>25</v>
      </c>
      <c r="H31" s="38">
        <v>1</v>
      </c>
      <c r="I31" s="38">
        <v>2</v>
      </c>
      <c r="J31" s="38">
        <v>21</v>
      </c>
      <c r="K31" s="38"/>
      <c r="L31" s="38">
        <f aca="true" t="shared" si="6" ref="L31:L36">M31+N31+O31+P31+Q31+R31+S31</f>
        <v>56</v>
      </c>
      <c r="M31" s="38">
        <v>2</v>
      </c>
      <c r="N31" s="38">
        <v>8</v>
      </c>
      <c r="O31" s="38">
        <v>21</v>
      </c>
      <c r="P31" s="38"/>
      <c r="Q31" s="38">
        <v>2</v>
      </c>
      <c r="R31" s="38">
        <v>23</v>
      </c>
      <c r="S31" s="38"/>
      <c r="T31" s="38">
        <f aca="true" t="shared" si="7" ref="T31:T36">U31+V31+W31+X31+Y31+Z31+AA31</f>
        <v>61</v>
      </c>
      <c r="U31" s="38">
        <v>3</v>
      </c>
      <c r="V31" s="38">
        <v>9</v>
      </c>
      <c r="W31" s="38">
        <v>25</v>
      </c>
      <c r="X31" s="38">
        <v>1</v>
      </c>
      <c r="Y31" s="38">
        <v>2</v>
      </c>
      <c r="Z31" s="38">
        <v>21</v>
      </c>
      <c r="AA31" s="38"/>
      <c r="AB31" s="136"/>
    </row>
    <row r="32" spans="1:28" s="34" customFormat="1" ht="27" customHeight="1">
      <c r="A32" s="29">
        <v>2</v>
      </c>
      <c r="B32" s="122" t="s">
        <v>360</v>
      </c>
      <c r="C32" s="38"/>
      <c r="D32" s="29">
        <f t="shared" si="5"/>
        <v>30</v>
      </c>
      <c r="E32" s="38">
        <v>3</v>
      </c>
      <c r="F32" s="38">
        <v>6</v>
      </c>
      <c r="G32" s="38">
        <v>13</v>
      </c>
      <c r="H32" s="38">
        <v>1</v>
      </c>
      <c r="I32" s="38">
        <v>1</v>
      </c>
      <c r="J32" s="38">
        <v>6</v>
      </c>
      <c r="K32" s="38"/>
      <c r="L32" s="38">
        <f t="shared" si="6"/>
        <v>27</v>
      </c>
      <c r="M32" s="123">
        <v>2</v>
      </c>
      <c r="N32" s="123">
        <v>6</v>
      </c>
      <c r="O32" s="123">
        <v>2</v>
      </c>
      <c r="P32" s="123">
        <v>1</v>
      </c>
      <c r="Q32" s="123">
        <v>1</v>
      </c>
      <c r="R32" s="123">
        <v>15</v>
      </c>
      <c r="S32" s="123"/>
      <c r="T32" s="38">
        <f t="shared" si="7"/>
        <v>30</v>
      </c>
      <c r="U32" s="38">
        <v>3</v>
      </c>
      <c r="V32" s="38">
        <v>6</v>
      </c>
      <c r="W32" s="38">
        <v>13</v>
      </c>
      <c r="X32" s="38">
        <v>1</v>
      </c>
      <c r="Y32" s="38">
        <v>1</v>
      </c>
      <c r="Z32" s="38">
        <v>6</v>
      </c>
      <c r="AA32" s="38"/>
      <c r="AB32" s="118"/>
    </row>
    <row r="33" spans="1:28" s="34" customFormat="1" ht="27" customHeight="1">
      <c r="A33" s="29">
        <v>3</v>
      </c>
      <c r="B33" s="122" t="s">
        <v>362</v>
      </c>
      <c r="C33" s="38"/>
      <c r="D33" s="29">
        <f t="shared" si="5"/>
        <v>14</v>
      </c>
      <c r="E33" s="38">
        <v>2</v>
      </c>
      <c r="F33" s="38">
        <v>3</v>
      </c>
      <c r="G33" s="38">
        <v>7</v>
      </c>
      <c r="H33" s="38">
        <v>0</v>
      </c>
      <c r="I33" s="38">
        <v>0</v>
      </c>
      <c r="J33" s="38">
        <v>2</v>
      </c>
      <c r="K33" s="38"/>
      <c r="L33" s="38">
        <f t="shared" si="6"/>
        <v>13</v>
      </c>
      <c r="M33" s="123">
        <v>2</v>
      </c>
      <c r="N33" s="123">
        <v>3</v>
      </c>
      <c r="O33" s="123">
        <v>1</v>
      </c>
      <c r="P33" s="123"/>
      <c r="Q33" s="123">
        <v>5</v>
      </c>
      <c r="R33" s="123">
        <v>2</v>
      </c>
      <c r="S33" s="123"/>
      <c r="T33" s="38">
        <f t="shared" si="7"/>
        <v>13</v>
      </c>
      <c r="U33" s="38">
        <v>2</v>
      </c>
      <c r="V33" s="38">
        <v>3</v>
      </c>
      <c r="W33" s="38">
        <v>6</v>
      </c>
      <c r="X33" s="38">
        <v>0</v>
      </c>
      <c r="Y33" s="38">
        <v>0</v>
      </c>
      <c r="Z33" s="38">
        <v>2</v>
      </c>
      <c r="AA33" s="38"/>
      <c r="AB33" s="136" t="s">
        <v>279</v>
      </c>
    </row>
    <row r="34" spans="1:28" s="34" customFormat="1" ht="27" customHeight="1">
      <c r="A34" s="29">
        <v>4</v>
      </c>
      <c r="B34" s="122" t="s">
        <v>363</v>
      </c>
      <c r="C34" s="38"/>
      <c r="D34" s="29">
        <f t="shared" si="5"/>
        <v>21</v>
      </c>
      <c r="E34" s="38">
        <v>3</v>
      </c>
      <c r="F34" s="38">
        <v>3</v>
      </c>
      <c r="G34" s="38">
        <v>0</v>
      </c>
      <c r="H34" s="38">
        <v>4</v>
      </c>
      <c r="I34" s="38">
        <v>5</v>
      </c>
      <c r="J34" s="38">
        <v>6</v>
      </c>
      <c r="K34" s="38"/>
      <c r="L34" s="38">
        <f t="shared" si="6"/>
        <v>21</v>
      </c>
      <c r="M34" s="123">
        <v>2</v>
      </c>
      <c r="N34" s="123">
        <v>3</v>
      </c>
      <c r="O34" s="123"/>
      <c r="P34" s="123">
        <v>4</v>
      </c>
      <c r="Q34" s="123">
        <v>5</v>
      </c>
      <c r="R34" s="123">
        <v>7</v>
      </c>
      <c r="S34" s="123"/>
      <c r="T34" s="38">
        <f t="shared" si="7"/>
        <v>21</v>
      </c>
      <c r="U34" s="38">
        <v>3</v>
      </c>
      <c r="V34" s="38">
        <v>3</v>
      </c>
      <c r="W34" s="38">
        <v>0</v>
      </c>
      <c r="X34" s="38">
        <v>4</v>
      </c>
      <c r="Y34" s="38">
        <v>5</v>
      </c>
      <c r="Z34" s="38">
        <v>6</v>
      </c>
      <c r="AA34" s="38"/>
      <c r="AB34" s="38"/>
    </row>
    <row r="35" spans="1:28" s="34" customFormat="1" ht="27" customHeight="1">
      <c r="A35" s="29">
        <v>5</v>
      </c>
      <c r="B35" s="122" t="s">
        <v>364</v>
      </c>
      <c r="C35" s="38"/>
      <c r="D35" s="29">
        <f t="shared" si="5"/>
        <v>36</v>
      </c>
      <c r="E35" s="38">
        <v>3</v>
      </c>
      <c r="F35" s="38">
        <v>5</v>
      </c>
      <c r="G35" s="38">
        <v>11</v>
      </c>
      <c r="H35" s="38">
        <v>1</v>
      </c>
      <c r="I35" s="38">
        <v>4</v>
      </c>
      <c r="J35" s="38">
        <v>12</v>
      </c>
      <c r="K35" s="38"/>
      <c r="L35" s="38">
        <f t="shared" si="6"/>
        <v>36</v>
      </c>
      <c r="M35" s="123">
        <v>2</v>
      </c>
      <c r="N35" s="123">
        <v>10</v>
      </c>
      <c r="O35" s="123">
        <v>3</v>
      </c>
      <c r="P35" s="123">
        <v>1</v>
      </c>
      <c r="Q35" s="123">
        <v>2</v>
      </c>
      <c r="R35" s="123">
        <v>18</v>
      </c>
      <c r="S35" s="123"/>
      <c r="T35" s="38">
        <f t="shared" si="7"/>
        <v>36</v>
      </c>
      <c r="U35" s="38">
        <v>3</v>
      </c>
      <c r="V35" s="38">
        <v>5</v>
      </c>
      <c r="W35" s="38">
        <v>11</v>
      </c>
      <c r="X35" s="38">
        <v>1</v>
      </c>
      <c r="Y35" s="38">
        <v>4</v>
      </c>
      <c r="Z35" s="38">
        <v>12</v>
      </c>
      <c r="AA35" s="38"/>
      <c r="AB35" s="38"/>
    </row>
    <row r="36" spans="1:28" s="34" customFormat="1" ht="27" customHeight="1">
      <c r="A36" s="29">
        <v>6</v>
      </c>
      <c r="B36" s="122" t="s">
        <v>361</v>
      </c>
      <c r="C36" s="38"/>
      <c r="D36" s="29">
        <f t="shared" si="5"/>
        <v>12</v>
      </c>
      <c r="E36" s="38">
        <v>2</v>
      </c>
      <c r="F36" s="38">
        <v>3</v>
      </c>
      <c r="G36" s="38">
        <v>4</v>
      </c>
      <c r="H36" s="38">
        <v>0</v>
      </c>
      <c r="I36" s="38">
        <v>0</v>
      </c>
      <c r="J36" s="38">
        <v>3</v>
      </c>
      <c r="K36" s="38"/>
      <c r="L36" s="38">
        <f t="shared" si="6"/>
        <v>12</v>
      </c>
      <c r="M36" s="123">
        <v>2</v>
      </c>
      <c r="N36" s="123">
        <v>3</v>
      </c>
      <c r="O36" s="123">
        <v>4</v>
      </c>
      <c r="P36" s="123"/>
      <c r="Q36" s="123"/>
      <c r="R36" s="123">
        <v>3</v>
      </c>
      <c r="S36" s="123"/>
      <c r="T36" s="38">
        <f t="shared" si="7"/>
        <v>12</v>
      </c>
      <c r="U36" s="38">
        <v>2</v>
      </c>
      <c r="V36" s="38">
        <v>3</v>
      </c>
      <c r="W36" s="38">
        <v>4</v>
      </c>
      <c r="X36" s="38">
        <v>0</v>
      </c>
      <c r="Y36" s="38">
        <v>0</v>
      </c>
      <c r="Z36" s="38">
        <v>3</v>
      </c>
      <c r="AA36" s="38"/>
      <c r="AB36" s="38"/>
    </row>
    <row r="37" spans="1:28" s="34" customFormat="1" ht="40.5" customHeight="1">
      <c r="A37" s="98" t="s">
        <v>119</v>
      </c>
      <c r="B37" s="39" t="s">
        <v>366</v>
      </c>
      <c r="C37" s="38"/>
      <c r="D37" s="29">
        <f aca="true" t="shared" si="8" ref="D37:AA37">SUM(D38:D47)</f>
        <v>76</v>
      </c>
      <c r="E37" s="29">
        <f t="shared" si="8"/>
        <v>16</v>
      </c>
      <c r="F37" s="29">
        <f t="shared" si="8"/>
        <v>10</v>
      </c>
      <c r="G37" s="29">
        <f t="shared" si="8"/>
        <v>3</v>
      </c>
      <c r="H37" s="29">
        <f t="shared" si="8"/>
        <v>0</v>
      </c>
      <c r="I37" s="29">
        <f t="shared" si="8"/>
        <v>21</v>
      </c>
      <c r="J37" s="29">
        <f t="shared" si="8"/>
        <v>26</v>
      </c>
      <c r="K37" s="29">
        <f t="shared" si="8"/>
        <v>0</v>
      </c>
      <c r="L37" s="29">
        <f t="shared" si="8"/>
        <v>76</v>
      </c>
      <c r="M37" s="29">
        <f t="shared" si="8"/>
        <v>18</v>
      </c>
      <c r="N37" s="29">
        <f t="shared" si="8"/>
        <v>10</v>
      </c>
      <c r="O37" s="29">
        <f t="shared" si="8"/>
        <v>2</v>
      </c>
      <c r="P37" s="29">
        <f t="shared" si="8"/>
        <v>0</v>
      </c>
      <c r="Q37" s="29">
        <f t="shared" si="8"/>
        <v>17</v>
      </c>
      <c r="R37" s="29">
        <f t="shared" si="8"/>
        <v>29</v>
      </c>
      <c r="S37" s="29">
        <f t="shared" si="8"/>
        <v>0</v>
      </c>
      <c r="T37" s="29">
        <f t="shared" si="8"/>
        <v>76</v>
      </c>
      <c r="U37" s="29">
        <f t="shared" si="8"/>
        <v>16</v>
      </c>
      <c r="V37" s="29">
        <f t="shared" si="8"/>
        <v>10</v>
      </c>
      <c r="W37" s="29">
        <f t="shared" si="8"/>
        <v>3</v>
      </c>
      <c r="X37" s="29">
        <f t="shared" si="8"/>
        <v>0</v>
      </c>
      <c r="Y37" s="29">
        <f t="shared" si="8"/>
        <v>21</v>
      </c>
      <c r="Z37" s="29">
        <f t="shared" si="8"/>
        <v>26</v>
      </c>
      <c r="AA37" s="29">
        <f t="shared" si="8"/>
        <v>0</v>
      </c>
      <c r="AB37" s="29"/>
    </row>
    <row r="38" spans="1:28" s="34" customFormat="1" ht="18" customHeight="1">
      <c r="A38" s="29">
        <v>1</v>
      </c>
      <c r="B38" s="122" t="s">
        <v>133</v>
      </c>
      <c r="C38" s="38"/>
      <c r="D38" s="29">
        <f aca="true" t="shared" si="9" ref="D38:D47">E38+F38+G38+H38+I38+J38+K38</f>
        <v>7</v>
      </c>
      <c r="E38" s="29">
        <v>2</v>
      </c>
      <c r="F38" s="29">
        <v>1</v>
      </c>
      <c r="G38" s="29">
        <v>1</v>
      </c>
      <c r="H38" s="29"/>
      <c r="I38" s="38"/>
      <c r="J38" s="38">
        <v>3</v>
      </c>
      <c r="K38" s="38"/>
      <c r="L38" s="38">
        <f aca="true" t="shared" si="10" ref="L38:L47">M38+N38+O38+P38+Q38+R38+S38</f>
        <v>7</v>
      </c>
      <c r="M38" s="123">
        <v>1</v>
      </c>
      <c r="N38" s="123">
        <v>1</v>
      </c>
      <c r="O38" s="123"/>
      <c r="P38" s="123"/>
      <c r="Q38" s="123">
        <v>2</v>
      </c>
      <c r="R38" s="123">
        <v>3</v>
      </c>
      <c r="S38" s="123"/>
      <c r="T38" s="38">
        <f aca="true" t="shared" si="11" ref="T38:T47">U38+V38+W38+X38+Y38+Z38+AA38</f>
        <v>7</v>
      </c>
      <c r="U38" s="29">
        <v>2</v>
      </c>
      <c r="V38" s="29">
        <v>1</v>
      </c>
      <c r="W38" s="29">
        <v>1</v>
      </c>
      <c r="X38" s="29"/>
      <c r="Y38" s="38"/>
      <c r="Z38" s="38">
        <v>3</v>
      </c>
      <c r="AA38" s="38"/>
      <c r="AB38" s="38"/>
    </row>
    <row r="39" spans="1:28" s="34" customFormat="1" ht="17.25" customHeight="1">
      <c r="A39" s="29">
        <v>2</v>
      </c>
      <c r="B39" s="122" t="s">
        <v>132</v>
      </c>
      <c r="C39" s="38"/>
      <c r="D39" s="29">
        <f t="shared" si="9"/>
        <v>8</v>
      </c>
      <c r="E39" s="29">
        <v>2</v>
      </c>
      <c r="F39" s="29">
        <v>1</v>
      </c>
      <c r="G39" s="29">
        <v>1</v>
      </c>
      <c r="H39" s="29"/>
      <c r="I39" s="38">
        <v>3</v>
      </c>
      <c r="J39" s="38">
        <v>1</v>
      </c>
      <c r="K39" s="38"/>
      <c r="L39" s="38">
        <f t="shared" si="10"/>
        <v>8</v>
      </c>
      <c r="M39" s="123">
        <v>2</v>
      </c>
      <c r="N39" s="123">
        <v>1</v>
      </c>
      <c r="O39" s="123"/>
      <c r="P39" s="123"/>
      <c r="Q39" s="123"/>
      <c r="R39" s="123">
        <v>5</v>
      </c>
      <c r="S39" s="123"/>
      <c r="T39" s="38">
        <f t="shared" si="11"/>
        <v>8</v>
      </c>
      <c r="U39" s="29">
        <v>2</v>
      </c>
      <c r="V39" s="29">
        <v>1</v>
      </c>
      <c r="W39" s="29">
        <v>1</v>
      </c>
      <c r="X39" s="29"/>
      <c r="Y39" s="38">
        <v>3</v>
      </c>
      <c r="Z39" s="38">
        <v>1</v>
      </c>
      <c r="AA39" s="38"/>
      <c r="AB39" s="38"/>
    </row>
    <row r="40" spans="1:28" s="34" customFormat="1" ht="16.5" customHeight="1">
      <c r="A40" s="29">
        <v>3</v>
      </c>
      <c r="B40" s="122" t="s">
        <v>142</v>
      </c>
      <c r="C40" s="38"/>
      <c r="D40" s="29">
        <f t="shared" si="9"/>
        <v>7</v>
      </c>
      <c r="E40" s="29">
        <v>1</v>
      </c>
      <c r="F40" s="29">
        <v>1</v>
      </c>
      <c r="G40" s="29"/>
      <c r="H40" s="29"/>
      <c r="I40" s="38">
        <v>3</v>
      </c>
      <c r="J40" s="38">
        <v>2</v>
      </c>
      <c r="K40" s="38"/>
      <c r="L40" s="38">
        <f t="shared" si="10"/>
        <v>7</v>
      </c>
      <c r="M40" s="123">
        <v>3</v>
      </c>
      <c r="N40" s="123">
        <v>1</v>
      </c>
      <c r="O40" s="123"/>
      <c r="P40" s="123"/>
      <c r="Q40" s="123">
        <v>1</v>
      </c>
      <c r="R40" s="123">
        <v>2</v>
      </c>
      <c r="S40" s="123"/>
      <c r="T40" s="38">
        <f t="shared" si="11"/>
        <v>7</v>
      </c>
      <c r="U40" s="29">
        <v>1</v>
      </c>
      <c r="V40" s="29">
        <v>1</v>
      </c>
      <c r="W40" s="29"/>
      <c r="X40" s="29"/>
      <c r="Y40" s="38">
        <v>3</v>
      </c>
      <c r="Z40" s="38">
        <v>2</v>
      </c>
      <c r="AA40" s="38"/>
      <c r="AB40" s="38"/>
    </row>
    <row r="41" spans="1:28" s="34" customFormat="1" ht="20.25" customHeight="1">
      <c r="A41" s="29">
        <v>4</v>
      </c>
      <c r="B41" s="122" t="s">
        <v>183</v>
      </c>
      <c r="C41" s="38"/>
      <c r="D41" s="29">
        <f t="shared" si="9"/>
        <v>8</v>
      </c>
      <c r="E41" s="29">
        <v>2</v>
      </c>
      <c r="F41" s="29">
        <v>1</v>
      </c>
      <c r="G41" s="29"/>
      <c r="H41" s="29"/>
      <c r="I41" s="38">
        <v>1</v>
      </c>
      <c r="J41" s="38">
        <v>4</v>
      </c>
      <c r="K41" s="38"/>
      <c r="L41" s="38">
        <f t="shared" si="10"/>
        <v>8</v>
      </c>
      <c r="M41" s="38">
        <v>2</v>
      </c>
      <c r="N41" s="38">
        <v>1</v>
      </c>
      <c r="O41" s="38"/>
      <c r="P41" s="38"/>
      <c r="Q41" s="38">
        <v>1</v>
      </c>
      <c r="R41" s="38">
        <v>4</v>
      </c>
      <c r="S41" s="38"/>
      <c r="T41" s="38">
        <f t="shared" si="11"/>
        <v>8</v>
      </c>
      <c r="U41" s="29">
        <v>2</v>
      </c>
      <c r="V41" s="29">
        <v>1</v>
      </c>
      <c r="W41" s="29"/>
      <c r="X41" s="29"/>
      <c r="Y41" s="38">
        <v>1</v>
      </c>
      <c r="Z41" s="38">
        <v>4</v>
      </c>
      <c r="AA41" s="38"/>
      <c r="AB41" s="38"/>
    </row>
    <row r="42" spans="1:28" s="34" customFormat="1" ht="21" customHeight="1">
      <c r="A42" s="29">
        <v>5</v>
      </c>
      <c r="B42" s="122" t="s">
        <v>184</v>
      </c>
      <c r="C42" s="38"/>
      <c r="D42" s="29">
        <f t="shared" si="9"/>
        <v>9</v>
      </c>
      <c r="E42" s="29">
        <v>2</v>
      </c>
      <c r="F42" s="29">
        <v>1</v>
      </c>
      <c r="G42" s="29"/>
      <c r="H42" s="29"/>
      <c r="I42" s="38">
        <v>4</v>
      </c>
      <c r="J42" s="38">
        <v>2</v>
      </c>
      <c r="K42" s="38"/>
      <c r="L42" s="38">
        <f t="shared" si="10"/>
        <v>9</v>
      </c>
      <c r="M42" s="38">
        <v>2</v>
      </c>
      <c r="N42" s="38">
        <v>1</v>
      </c>
      <c r="O42" s="38"/>
      <c r="P42" s="38"/>
      <c r="Q42" s="38">
        <v>4</v>
      </c>
      <c r="R42" s="38">
        <v>2</v>
      </c>
      <c r="S42" s="38"/>
      <c r="T42" s="38">
        <f t="shared" si="11"/>
        <v>9</v>
      </c>
      <c r="U42" s="29">
        <v>2</v>
      </c>
      <c r="V42" s="29">
        <v>1</v>
      </c>
      <c r="W42" s="29"/>
      <c r="X42" s="29"/>
      <c r="Y42" s="38">
        <v>4</v>
      </c>
      <c r="Z42" s="38">
        <v>2</v>
      </c>
      <c r="AA42" s="38"/>
      <c r="AB42" s="38"/>
    </row>
    <row r="43" spans="1:28" s="34" customFormat="1" ht="21" customHeight="1">
      <c r="A43" s="29">
        <v>6</v>
      </c>
      <c r="B43" s="122" t="s">
        <v>137</v>
      </c>
      <c r="C43" s="38"/>
      <c r="D43" s="29">
        <f t="shared" si="9"/>
        <v>7</v>
      </c>
      <c r="E43" s="29">
        <v>2</v>
      </c>
      <c r="F43" s="29">
        <v>1</v>
      </c>
      <c r="G43" s="29"/>
      <c r="H43" s="29"/>
      <c r="I43" s="38">
        <v>2</v>
      </c>
      <c r="J43" s="38">
        <v>2</v>
      </c>
      <c r="K43" s="38"/>
      <c r="L43" s="38">
        <f t="shared" si="10"/>
        <v>7</v>
      </c>
      <c r="M43" s="38">
        <v>2</v>
      </c>
      <c r="N43" s="38">
        <v>1</v>
      </c>
      <c r="O43" s="38">
        <v>1</v>
      </c>
      <c r="P43" s="38"/>
      <c r="Q43" s="38"/>
      <c r="R43" s="38">
        <v>3</v>
      </c>
      <c r="S43" s="38"/>
      <c r="T43" s="38">
        <f t="shared" si="11"/>
        <v>7</v>
      </c>
      <c r="U43" s="29">
        <v>2</v>
      </c>
      <c r="V43" s="29">
        <v>1</v>
      </c>
      <c r="W43" s="29"/>
      <c r="X43" s="29"/>
      <c r="Y43" s="38">
        <v>2</v>
      </c>
      <c r="Z43" s="38">
        <v>2</v>
      </c>
      <c r="AA43" s="38"/>
      <c r="AB43" s="38"/>
    </row>
    <row r="44" spans="1:28" s="34" customFormat="1" ht="18.75" customHeight="1">
      <c r="A44" s="29">
        <v>7</v>
      </c>
      <c r="B44" s="122" t="s">
        <v>138</v>
      </c>
      <c r="C44" s="38"/>
      <c r="D44" s="29">
        <f t="shared" si="9"/>
        <v>7</v>
      </c>
      <c r="E44" s="29">
        <v>2</v>
      </c>
      <c r="F44" s="29">
        <v>1</v>
      </c>
      <c r="G44" s="29">
        <v>1</v>
      </c>
      <c r="H44" s="29"/>
      <c r="I44" s="38">
        <v>1</v>
      </c>
      <c r="J44" s="38">
        <v>2</v>
      </c>
      <c r="K44" s="38"/>
      <c r="L44" s="38">
        <f t="shared" si="10"/>
        <v>7</v>
      </c>
      <c r="M44" s="38">
        <v>1</v>
      </c>
      <c r="N44" s="38">
        <v>1</v>
      </c>
      <c r="O44" s="38"/>
      <c r="P44" s="38"/>
      <c r="Q44" s="38">
        <v>3</v>
      </c>
      <c r="R44" s="38">
        <v>2</v>
      </c>
      <c r="S44" s="38"/>
      <c r="T44" s="38">
        <f t="shared" si="11"/>
        <v>7</v>
      </c>
      <c r="U44" s="29">
        <v>2</v>
      </c>
      <c r="V44" s="29">
        <v>1</v>
      </c>
      <c r="W44" s="29">
        <v>1</v>
      </c>
      <c r="X44" s="29"/>
      <c r="Y44" s="38">
        <v>1</v>
      </c>
      <c r="Z44" s="38">
        <v>2</v>
      </c>
      <c r="AA44" s="38"/>
      <c r="AB44" s="38"/>
    </row>
    <row r="45" spans="1:28" s="34" customFormat="1" ht="24.75" customHeight="1">
      <c r="A45" s="29">
        <v>8</v>
      </c>
      <c r="B45" s="122" t="s">
        <v>185</v>
      </c>
      <c r="C45" s="38"/>
      <c r="D45" s="29">
        <f t="shared" si="9"/>
        <v>7</v>
      </c>
      <c r="E45" s="29">
        <v>1</v>
      </c>
      <c r="F45" s="29">
        <v>1</v>
      </c>
      <c r="G45" s="29"/>
      <c r="H45" s="29"/>
      <c r="I45" s="38">
        <v>1</v>
      </c>
      <c r="J45" s="38">
        <v>4</v>
      </c>
      <c r="K45" s="38"/>
      <c r="L45" s="38">
        <f t="shared" si="10"/>
        <v>7</v>
      </c>
      <c r="M45" s="38">
        <v>2</v>
      </c>
      <c r="N45" s="38">
        <v>1</v>
      </c>
      <c r="O45" s="38"/>
      <c r="P45" s="38"/>
      <c r="Q45" s="38">
        <v>2</v>
      </c>
      <c r="R45" s="38">
        <v>2</v>
      </c>
      <c r="S45" s="38"/>
      <c r="T45" s="38">
        <f t="shared" si="11"/>
        <v>7</v>
      </c>
      <c r="U45" s="29">
        <v>1</v>
      </c>
      <c r="V45" s="29">
        <v>1</v>
      </c>
      <c r="W45" s="29"/>
      <c r="X45" s="29"/>
      <c r="Y45" s="38">
        <v>1</v>
      </c>
      <c r="Z45" s="38">
        <v>4</v>
      </c>
      <c r="AA45" s="38"/>
      <c r="AB45" s="38"/>
    </row>
    <row r="46" spans="1:28" s="34" customFormat="1" ht="23.25" customHeight="1">
      <c r="A46" s="29">
        <v>9</v>
      </c>
      <c r="B46" s="122" t="s">
        <v>140</v>
      </c>
      <c r="C46" s="38"/>
      <c r="D46" s="29">
        <f t="shared" si="9"/>
        <v>8</v>
      </c>
      <c r="E46" s="29">
        <v>1</v>
      </c>
      <c r="F46" s="29">
        <v>1</v>
      </c>
      <c r="G46" s="29"/>
      <c r="H46" s="29"/>
      <c r="I46" s="38">
        <v>3</v>
      </c>
      <c r="J46" s="38">
        <v>3</v>
      </c>
      <c r="K46" s="38"/>
      <c r="L46" s="38">
        <f t="shared" si="10"/>
        <v>8</v>
      </c>
      <c r="M46" s="38">
        <v>2</v>
      </c>
      <c r="N46" s="38">
        <v>1</v>
      </c>
      <c r="O46" s="38">
        <v>1</v>
      </c>
      <c r="P46" s="38"/>
      <c r="Q46" s="38">
        <v>1</v>
      </c>
      <c r="R46" s="38">
        <v>3</v>
      </c>
      <c r="S46" s="38"/>
      <c r="T46" s="38">
        <f t="shared" si="11"/>
        <v>8</v>
      </c>
      <c r="U46" s="29">
        <v>1</v>
      </c>
      <c r="V46" s="29">
        <v>1</v>
      </c>
      <c r="W46" s="29"/>
      <c r="X46" s="29"/>
      <c r="Y46" s="38">
        <v>3</v>
      </c>
      <c r="Z46" s="38">
        <v>3</v>
      </c>
      <c r="AA46" s="38"/>
      <c r="AB46" s="38"/>
    </row>
    <row r="47" spans="1:28" s="34" customFormat="1" ht="20.25" customHeight="1">
      <c r="A47" s="29">
        <v>10</v>
      </c>
      <c r="B47" s="122" t="s">
        <v>186</v>
      </c>
      <c r="C47" s="38"/>
      <c r="D47" s="29">
        <f t="shared" si="9"/>
        <v>8</v>
      </c>
      <c r="E47" s="29">
        <v>1</v>
      </c>
      <c r="F47" s="29">
        <v>1</v>
      </c>
      <c r="G47" s="29"/>
      <c r="H47" s="29"/>
      <c r="I47" s="38">
        <v>3</v>
      </c>
      <c r="J47" s="38">
        <v>3</v>
      </c>
      <c r="K47" s="38"/>
      <c r="L47" s="38">
        <f t="shared" si="10"/>
        <v>8</v>
      </c>
      <c r="M47" s="38">
        <v>1</v>
      </c>
      <c r="N47" s="38">
        <v>1</v>
      </c>
      <c r="O47" s="38"/>
      <c r="P47" s="38"/>
      <c r="Q47" s="38">
        <v>3</v>
      </c>
      <c r="R47" s="38">
        <v>3</v>
      </c>
      <c r="S47" s="123"/>
      <c r="T47" s="38">
        <f t="shared" si="11"/>
        <v>8</v>
      </c>
      <c r="U47" s="29">
        <v>1</v>
      </c>
      <c r="V47" s="29">
        <v>1</v>
      </c>
      <c r="W47" s="29"/>
      <c r="X47" s="29"/>
      <c r="Y47" s="38">
        <v>3</v>
      </c>
      <c r="Z47" s="38">
        <v>3</v>
      </c>
      <c r="AA47" s="38"/>
      <c r="AB47" s="38"/>
    </row>
    <row r="48" spans="1:28" s="21" customFormat="1" ht="21.75" customHeight="1">
      <c r="A48" s="16"/>
      <c r="B48" s="75" t="s">
        <v>124</v>
      </c>
      <c r="C48" s="16">
        <f aca="true" t="shared" si="12" ref="C48:AA48">C10+C30+C37</f>
        <v>2565</v>
      </c>
      <c r="D48" s="16">
        <f t="shared" si="12"/>
        <v>3275</v>
      </c>
      <c r="E48" s="16">
        <f t="shared" si="12"/>
        <v>89</v>
      </c>
      <c r="F48" s="16">
        <f t="shared" si="12"/>
        <v>388</v>
      </c>
      <c r="G48" s="16">
        <f t="shared" si="12"/>
        <v>719</v>
      </c>
      <c r="H48" s="16">
        <f t="shared" si="12"/>
        <v>71</v>
      </c>
      <c r="I48" s="16">
        <f t="shared" si="12"/>
        <v>38</v>
      </c>
      <c r="J48" s="16">
        <f t="shared" si="12"/>
        <v>1885</v>
      </c>
      <c r="K48" s="16">
        <f t="shared" si="12"/>
        <v>85</v>
      </c>
      <c r="L48" s="16">
        <f t="shared" si="12"/>
        <v>3090</v>
      </c>
      <c r="M48" s="16">
        <f t="shared" si="12"/>
        <v>80</v>
      </c>
      <c r="N48" s="16">
        <f t="shared" si="12"/>
        <v>382</v>
      </c>
      <c r="O48" s="16">
        <f t="shared" si="12"/>
        <v>590</v>
      </c>
      <c r="P48" s="16">
        <f t="shared" si="12"/>
        <v>52</v>
      </c>
      <c r="Q48" s="16">
        <f t="shared" si="12"/>
        <v>49</v>
      </c>
      <c r="R48" s="16">
        <f t="shared" si="12"/>
        <v>1856</v>
      </c>
      <c r="S48" s="16">
        <f t="shared" si="12"/>
        <v>81</v>
      </c>
      <c r="T48" s="16">
        <f t="shared" si="12"/>
        <v>3241</v>
      </c>
      <c r="U48" s="16">
        <f t="shared" si="12"/>
        <v>89</v>
      </c>
      <c r="V48" s="16">
        <f t="shared" si="12"/>
        <v>385</v>
      </c>
      <c r="W48" s="16">
        <f t="shared" si="12"/>
        <v>713</v>
      </c>
      <c r="X48" s="16">
        <f t="shared" si="12"/>
        <v>71</v>
      </c>
      <c r="Y48" s="16">
        <f t="shared" si="12"/>
        <v>38</v>
      </c>
      <c r="Z48" s="16">
        <f t="shared" si="12"/>
        <v>1862</v>
      </c>
      <c r="AA48" s="16">
        <f t="shared" si="12"/>
        <v>83</v>
      </c>
      <c r="AB48" s="150" t="s">
        <v>335</v>
      </c>
    </row>
    <row r="49" spans="2:12" s="28" customFormat="1" ht="27.75" customHeight="1">
      <c r="B49" s="245" t="s">
        <v>369</v>
      </c>
      <c r="C49" s="246"/>
      <c r="D49" s="246"/>
      <c r="E49" s="246"/>
      <c r="F49" s="246"/>
      <c r="G49" s="160"/>
      <c r="H49" s="160"/>
      <c r="I49" s="160"/>
      <c r="J49" s="160"/>
      <c r="K49" s="160"/>
      <c r="L49" s="134"/>
    </row>
    <row r="50" spans="2:12" s="28" customFormat="1" ht="15.75"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34"/>
    </row>
    <row r="51" s="28" customFormat="1" ht="15.75">
      <c r="L51" s="134"/>
    </row>
    <row r="52" s="28" customFormat="1" ht="15.75">
      <c r="L52" s="134"/>
    </row>
    <row r="53" s="28" customFormat="1" ht="15.75">
      <c r="L53" s="134"/>
    </row>
    <row r="54" s="28" customFormat="1" ht="15.75">
      <c r="L54" s="134"/>
    </row>
    <row r="55" s="28" customFormat="1" ht="15.75">
      <c r="L55" s="134"/>
    </row>
    <row r="56" s="28" customFormat="1" ht="15.75">
      <c r="L56" s="134"/>
    </row>
  </sheetData>
  <sheetProtection/>
  <mergeCells count="30">
    <mergeCell ref="A2:C2"/>
    <mergeCell ref="U7:U8"/>
    <mergeCell ref="A3:AB3"/>
    <mergeCell ref="Y1:AB1"/>
    <mergeCell ref="A4:AB4"/>
    <mergeCell ref="AB6:AB8"/>
    <mergeCell ref="D6:K6"/>
    <mergeCell ref="L7:L8"/>
    <mergeCell ref="M7:M8"/>
    <mergeCell ref="V7:V8"/>
    <mergeCell ref="T7:T8"/>
    <mergeCell ref="A1:C1"/>
    <mergeCell ref="E7:E8"/>
    <mergeCell ref="F7:F8"/>
    <mergeCell ref="K7:K8"/>
    <mergeCell ref="G7:J7"/>
    <mergeCell ref="A6:A8"/>
    <mergeCell ref="B6:B8"/>
    <mergeCell ref="C6:C8"/>
    <mergeCell ref="D7:D8"/>
    <mergeCell ref="B49:F49"/>
    <mergeCell ref="AC11:AS11"/>
    <mergeCell ref="AC22:AQ22"/>
    <mergeCell ref="L6:S6"/>
    <mergeCell ref="T6:AA6"/>
    <mergeCell ref="AA7:AA8"/>
    <mergeCell ref="W7:Z7"/>
    <mergeCell ref="S7:S8"/>
    <mergeCell ref="O7:R7"/>
    <mergeCell ref="N7:N8"/>
  </mergeCells>
  <printOptions horizontalCentered="1"/>
  <pageMargins left="0.2362204724409449" right="0" top="0.5118110236220472" bottom="0.5118110236220472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C1">
      <selection activeCell="O2" sqref="O2"/>
    </sheetView>
  </sheetViews>
  <sheetFormatPr defaultColWidth="9.33203125" defaultRowHeight="12.75"/>
  <cols>
    <col min="1" max="1" width="6" style="8" customWidth="1"/>
    <col min="2" max="2" width="24.33203125" style="8" customWidth="1"/>
    <col min="3" max="3" width="15.83203125" style="8" customWidth="1"/>
    <col min="4" max="4" width="13.83203125" style="8" customWidth="1"/>
    <col min="5" max="5" width="14.33203125" style="8" customWidth="1"/>
    <col min="6" max="6" width="11.16015625" style="21" bestFit="1" customWidth="1"/>
    <col min="7" max="7" width="8.66015625" style="8" customWidth="1"/>
    <col min="8" max="8" width="8" style="8" customWidth="1"/>
    <col min="9" max="9" width="6.66015625" style="8" customWidth="1"/>
    <col min="10" max="10" width="11" style="8" customWidth="1"/>
    <col min="11" max="11" width="11.83203125" style="8" customWidth="1"/>
    <col min="12" max="12" width="10" style="8" customWidth="1"/>
    <col min="13" max="16384" width="9.33203125" style="8" customWidth="1"/>
  </cols>
  <sheetData>
    <row r="1" spans="1:14" s="4" customFormat="1" ht="32.25" customHeight="1">
      <c r="A1" s="175" t="s">
        <v>344</v>
      </c>
      <c r="B1" s="175"/>
      <c r="C1" s="175"/>
      <c r="D1" s="32"/>
      <c r="E1" s="32"/>
      <c r="F1" s="32"/>
      <c r="L1" s="259" t="s">
        <v>367</v>
      </c>
      <c r="M1" s="259"/>
      <c r="N1" s="259"/>
    </row>
    <row r="2" spans="1:6" s="4" customFormat="1" ht="15.75">
      <c r="A2" s="177"/>
      <c r="B2" s="177"/>
      <c r="C2" s="94"/>
      <c r="D2" s="32"/>
      <c r="E2" s="32"/>
      <c r="F2" s="32"/>
    </row>
    <row r="3" spans="1:14" s="62" customFormat="1" ht="18.75">
      <c r="A3" s="174" t="s">
        <v>129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s="62" customFormat="1" ht="18.75">
      <c r="A4" s="174" t="s">
        <v>341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31" s="62" customFormat="1" ht="18.75">
      <c r="A5" s="257" t="s">
        <v>408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</row>
    <row r="6" s="7" customFormat="1" ht="15.75">
      <c r="F6" s="4"/>
    </row>
    <row r="7" spans="1:14" s="21" customFormat="1" ht="25.5" customHeight="1">
      <c r="A7" s="184" t="s">
        <v>0</v>
      </c>
      <c r="B7" s="184" t="s">
        <v>50</v>
      </c>
      <c r="C7" s="179" t="s">
        <v>370</v>
      </c>
      <c r="D7" s="179" t="s">
        <v>288</v>
      </c>
      <c r="E7" s="179" t="s">
        <v>289</v>
      </c>
      <c r="F7" s="191" t="s">
        <v>265</v>
      </c>
      <c r="G7" s="192"/>
      <c r="H7" s="192"/>
      <c r="I7" s="192"/>
      <c r="J7" s="192"/>
      <c r="K7" s="192"/>
      <c r="L7" s="192"/>
      <c r="M7" s="193"/>
      <c r="N7" s="179" t="s">
        <v>88</v>
      </c>
    </row>
    <row r="8" spans="1:14" s="21" customFormat="1" ht="50.25" customHeight="1">
      <c r="A8" s="185"/>
      <c r="B8" s="185"/>
      <c r="C8" s="185"/>
      <c r="D8" s="185"/>
      <c r="E8" s="185"/>
      <c r="F8" s="16" t="s">
        <v>81</v>
      </c>
      <c r="G8" s="16" t="s">
        <v>82</v>
      </c>
      <c r="H8" s="17" t="s">
        <v>83</v>
      </c>
      <c r="I8" s="16" t="s">
        <v>84</v>
      </c>
      <c r="J8" s="17" t="s">
        <v>85</v>
      </c>
      <c r="K8" s="17" t="s">
        <v>86</v>
      </c>
      <c r="L8" s="17" t="s">
        <v>87</v>
      </c>
      <c r="M8" s="16" t="s">
        <v>120</v>
      </c>
      <c r="N8" s="182"/>
    </row>
    <row r="9" spans="1:14" s="34" customFormat="1" ht="24.75" customHeight="1">
      <c r="A9" s="29">
        <v>1</v>
      </c>
      <c r="B9" s="122" t="s">
        <v>131</v>
      </c>
      <c r="C9" s="124">
        <v>111637</v>
      </c>
      <c r="D9" s="29">
        <v>88</v>
      </c>
      <c r="E9" s="29">
        <v>88</v>
      </c>
      <c r="F9" s="98">
        <f aca="true" t="shared" si="0" ref="F9:F18">G9+H9+I9+J9+K9+L9+M9</f>
        <v>87</v>
      </c>
      <c r="G9" s="29">
        <v>17</v>
      </c>
      <c r="H9" s="38">
        <v>17</v>
      </c>
      <c r="I9" s="29">
        <v>18</v>
      </c>
      <c r="J9" s="29">
        <v>2</v>
      </c>
      <c r="K9" s="38">
        <v>16</v>
      </c>
      <c r="L9" s="38">
        <v>17</v>
      </c>
      <c r="M9" s="29"/>
      <c r="N9" s="38" t="s">
        <v>298</v>
      </c>
    </row>
    <row r="10" spans="1:14" s="34" customFormat="1" ht="24.75" customHeight="1">
      <c r="A10" s="29">
        <v>2</v>
      </c>
      <c r="B10" s="122" t="s">
        <v>187</v>
      </c>
      <c r="C10" s="124">
        <v>78410</v>
      </c>
      <c r="D10" s="29">
        <v>74</v>
      </c>
      <c r="E10" s="29">
        <v>73</v>
      </c>
      <c r="F10" s="98">
        <f t="shared" si="0"/>
        <v>73</v>
      </c>
      <c r="G10" s="29">
        <v>14</v>
      </c>
      <c r="H10" s="38">
        <v>14</v>
      </c>
      <c r="I10" s="29">
        <v>14</v>
      </c>
      <c r="J10" s="29">
        <v>3</v>
      </c>
      <c r="K10" s="38">
        <v>14</v>
      </c>
      <c r="L10" s="38">
        <v>14</v>
      </c>
      <c r="M10" s="98"/>
      <c r="N10" s="38" t="s">
        <v>298</v>
      </c>
    </row>
    <row r="11" spans="1:14" s="34" customFormat="1" ht="24.75" customHeight="1">
      <c r="A11" s="29">
        <v>3</v>
      </c>
      <c r="B11" s="122" t="s">
        <v>188</v>
      </c>
      <c r="C11" s="124">
        <v>86425</v>
      </c>
      <c r="D11" s="29">
        <v>79</v>
      </c>
      <c r="E11" s="29">
        <v>71</v>
      </c>
      <c r="F11" s="98">
        <f t="shared" si="0"/>
        <v>77</v>
      </c>
      <c r="G11" s="29">
        <v>15</v>
      </c>
      <c r="H11" s="38">
        <v>15</v>
      </c>
      <c r="I11" s="29">
        <v>15</v>
      </c>
      <c r="J11" s="29">
        <v>3</v>
      </c>
      <c r="K11" s="38">
        <v>14</v>
      </c>
      <c r="L11" s="38">
        <v>15</v>
      </c>
      <c r="M11" s="98"/>
      <c r="N11" s="38" t="s">
        <v>325</v>
      </c>
    </row>
    <row r="12" spans="1:14" s="34" customFormat="1" ht="24.75" customHeight="1">
      <c r="A12" s="29">
        <v>4</v>
      </c>
      <c r="B12" s="122" t="s">
        <v>189</v>
      </c>
      <c r="C12" s="124">
        <v>113762</v>
      </c>
      <c r="D12" s="29">
        <v>93</v>
      </c>
      <c r="E12" s="29">
        <v>89</v>
      </c>
      <c r="F12" s="98">
        <f t="shared" si="0"/>
        <v>91</v>
      </c>
      <c r="G12" s="125">
        <v>17</v>
      </c>
      <c r="H12" s="38">
        <v>17</v>
      </c>
      <c r="I12" s="125">
        <v>18</v>
      </c>
      <c r="J12" s="29">
        <v>3</v>
      </c>
      <c r="K12" s="38">
        <v>19</v>
      </c>
      <c r="L12" s="38">
        <v>17</v>
      </c>
      <c r="M12" s="125"/>
      <c r="N12" s="38" t="s">
        <v>325</v>
      </c>
    </row>
    <row r="13" spans="1:14" s="34" customFormat="1" ht="24.75" customHeight="1">
      <c r="A13" s="29">
        <v>5</v>
      </c>
      <c r="B13" s="122" t="s">
        <v>190</v>
      </c>
      <c r="C13" s="124">
        <v>129542</v>
      </c>
      <c r="D13" s="29">
        <v>111</v>
      </c>
      <c r="E13" s="29">
        <v>103</v>
      </c>
      <c r="F13" s="98">
        <f t="shared" si="0"/>
        <v>110</v>
      </c>
      <c r="G13" s="29">
        <v>21</v>
      </c>
      <c r="H13" s="38">
        <v>21</v>
      </c>
      <c r="I13" s="29">
        <v>22</v>
      </c>
      <c r="J13" s="29">
        <v>4</v>
      </c>
      <c r="K13" s="38">
        <v>21</v>
      </c>
      <c r="L13" s="38">
        <v>21</v>
      </c>
      <c r="M13" s="29"/>
      <c r="N13" s="38" t="s">
        <v>298</v>
      </c>
    </row>
    <row r="14" spans="1:14" s="34" customFormat="1" ht="24.75" customHeight="1">
      <c r="A14" s="29">
        <v>6</v>
      </c>
      <c r="B14" s="122" t="s">
        <v>191</v>
      </c>
      <c r="C14" s="124">
        <v>184802</v>
      </c>
      <c r="D14" s="29">
        <v>150</v>
      </c>
      <c r="E14" s="29">
        <v>144</v>
      </c>
      <c r="F14" s="98">
        <f t="shared" si="0"/>
        <v>149</v>
      </c>
      <c r="G14" s="29">
        <v>25</v>
      </c>
      <c r="H14" s="38">
        <v>25</v>
      </c>
      <c r="I14" s="29">
        <v>31</v>
      </c>
      <c r="J14" s="29">
        <v>11</v>
      </c>
      <c r="K14" s="38">
        <v>31</v>
      </c>
      <c r="L14" s="38">
        <v>25</v>
      </c>
      <c r="M14" s="29">
        <v>1</v>
      </c>
      <c r="N14" s="38" t="s">
        <v>298</v>
      </c>
    </row>
    <row r="15" spans="1:14" s="34" customFormat="1" ht="24.75" customHeight="1">
      <c r="A15" s="29">
        <v>7</v>
      </c>
      <c r="B15" s="122" t="s">
        <v>192</v>
      </c>
      <c r="C15" s="124">
        <v>102979</v>
      </c>
      <c r="D15" s="29">
        <v>75</v>
      </c>
      <c r="E15" s="29">
        <v>74</v>
      </c>
      <c r="F15" s="98">
        <f t="shared" si="0"/>
        <v>74</v>
      </c>
      <c r="G15" s="29">
        <v>11</v>
      </c>
      <c r="H15" s="38">
        <v>11</v>
      </c>
      <c r="I15" s="29">
        <v>16</v>
      </c>
      <c r="J15" s="29">
        <v>7</v>
      </c>
      <c r="K15" s="38">
        <v>16</v>
      </c>
      <c r="L15" s="38">
        <v>11</v>
      </c>
      <c r="M15" s="29">
        <v>2</v>
      </c>
      <c r="N15" s="38" t="s">
        <v>298</v>
      </c>
    </row>
    <row r="16" spans="1:14" s="34" customFormat="1" ht="24.75" customHeight="1">
      <c r="A16" s="29">
        <v>8</v>
      </c>
      <c r="B16" s="122" t="s">
        <v>193</v>
      </c>
      <c r="C16" s="124">
        <v>138861</v>
      </c>
      <c r="D16" s="29">
        <v>102</v>
      </c>
      <c r="E16" s="29">
        <v>97</v>
      </c>
      <c r="F16" s="98">
        <f t="shared" si="0"/>
        <v>101</v>
      </c>
      <c r="G16" s="29">
        <v>17</v>
      </c>
      <c r="H16" s="38">
        <v>17</v>
      </c>
      <c r="I16" s="29">
        <v>20</v>
      </c>
      <c r="J16" s="29">
        <v>10</v>
      </c>
      <c r="K16" s="38">
        <v>20</v>
      </c>
      <c r="L16" s="38">
        <v>17</v>
      </c>
      <c r="M16" s="29"/>
      <c r="N16" s="38" t="s">
        <v>298</v>
      </c>
    </row>
    <row r="17" spans="1:23" s="34" customFormat="1" ht="24.75" customHeight="1">
      <c r="A17" s="29">
        <v>9</v>
      </c>
      <c r="B17" s="122" t="s">
        <v>194</v>
      </c>
      <c r="C17" s="124">
        <v>98720</v>
      </c>
      <c r="D17" s="29">
        <v>75</v>
      </c>
      <c r="E17" s="29">
        <v>72</v>
      </c>
      <c r="F17" s="98">
        <f t="shared" si="0"/>
        <v>75</v>
      </c>
      <c r="G17" s="29">
        <v>13</v>
      </c>
      <c r="H17" s="38">
        <v>13</v>
      </c>
      <c r="I17" s="29">
        <v>16</v>
      </c>
      <c r="J17" s="29">
        <v>4</v>
      </c>
      <c r="K17" s="38">
        <v>16</v>
      </c>
      <c r="L17" s="38">
        <v>13</v>
      </c>
      <c r="M17" s="29"/>
      <c r="N17" s="38"/>
      <c r="O17" s="249"/>
      <c r="P17" s="250"/>
      <c r="Q17" s="250"/>
      <c r="R17" s="250"/>
      <c r="S17" s="250"/>
      <c r="T17" s="250"/>
      <c r="U17" s="250"/>
      <c r="V17" s="250"/>
      <c r="W17" s="250"/>
    </row>
    <row r="18" spans="1:14" s="34" customFormat="1" ht="24.75" customHeight="1">
      <c r="A18" s="29">
        <v>10</v>
      </c>
      <c r="B18" s="122" t="s">
        <v>195</v>
      </c>
      <c r="C18" s="124">
        <v>119229</v>
      </c>
      <c r="D18" s="29">
        <v>76</v>
      </c>
      <c r="E18" s="29">
        <v>76</v>
      </c>
      <c r="F18" s="98">
        <f t="shared" si="0"/>
        <v>75</v>
      </c>
      <c r="G18" s="29">
        <v>11</v>
      </c>
      <c r="H18" s="38">
        <v>11</v>
      </c>
      <c r="I18" s="29">
        <v>15</v>
      </c>
      <c r="J18" s="29">
        <v>10</v>
      </c>
      <c r="K18" s="38">
        <v>15</v>
      </c>
      <c r="L18" s="38">
        <v>12</v>
      </c>
      <c r="M18" s="29">
        <v>1</v>
      </c>
      <c r="N18" s="38" t="s">
        <v>326</v>
      </c>
    </row>
    <row r="19" spans="1:14" s="37" customFormat="1" ht="24.75" customHeight="1">
      <c r="A19" s="35"/>
      <c r="B19" s="35" t="s">
        <v>223</v>
      </c>
      <c r="C19" s="126">
        <f aca="true" t="shared" si="1" ref="C19:M19">SUM(C9:C18)</f>
        <v>1164367</v>
      </c>
      <c r="D19" s="127">
        <f t="shared" si="1"/>
        <v>923</v>
      </c>
      <c r="E19" s="127">
        <f t="shared" si="1"/>
        <v>887</v>
      </c>
      <c r="F19" s="127">
        <f t="shared" si="1"/>
        <v>912</v>
      </c>
      <c r="G19" s="127">
        <f t="shared" si="1"/>
        <v>161</v>
      </c>
      <c r="H19" s="127">
        <f t="shared" si="1"/>
        <v>161</v>
      </c>
      <c r="I19" s="127">
        <f t="shared" si="1"/>
        <v>185</v>
      </c>
      <c r="J19" s="127">
        <f t="shared" si="1"/>
        <v>57</v>
      </c>
      <c r="K19" s="127">
        <f t="shared" si="1"/>
        <v>182</v>
      </c>
      <c r="L19" s="127">
        <f t="shared" si="1"/>
        <v>162</v>
      </c>
      <c r="M19" s="127">
        <f t="shared" si="1"/>
        <v>4</v>
      </c>
      <c r="N19" s="35"/>
    </row>
    <row r="21" spans="2:12" ht="12.75">
      <c r="B21" s="258" t="s">
        <v>368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</row>
    <row r="22" spans="2:12" ht="12.75"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</row>
  </sheetData>
  <sheetProtection/>
  <mergeCells count="15">
    <mergeCell ref="F7:M7"/>
    <mergeCell ref="L1:N1"/>
    <mergeCell ref="A2:B2"/>
    <mergeCell ref="A1:C1"/>
    <mergeCell ref="O17:W17"/>
    <mergeCell ref="B21:L22"/>
    <mergeCell ref="A3:N3"/>
    <mergeCell ref="A4:N4"/>
    <mergeCell ref="A5:N5"/>
    <mergeCell ref="A7:A8"/>
    <mergeCell ref="B7:B8"/>
    <mergeCell ref="C7:C8"/>
    <mergeCell ref="D7:D8"/>
    <mergeCell ref="E7:E8"/>
    <mergeCell ref="N7:N8"/>
  </mergeCells>
  <printOptions horizontalCentered="1"/>
  <pageMargins left="0.2362204724409449" right="0" top="0.5118110236220472" bottom="0.511811023622047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2016-12-30T09:42:02Z</cp:lastPrinted>
  <dcterms:created xsi:type="dcterms:W3CDTF">2015-06-19T23:50:21Z</dcterms:created>
  <dcterms:modified xsi:type="dcterms:W3CDTF">2017-01-03T01:19:36Z</dcterms:modified>
  <cp:category/>
  <cp:version/>
  <cp:contentType/>
  <cp:contentStatus/>
</cp:coreProperties>
</file>